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22995" windowHeight="9405"/>
  </bookViews>
  <sheets>
    <sheet name="NERACA" sheetId="1" r:id="rId1"/>
    <sheet name="REALISASI APBD" sheetId="6" r:id="rId2"/>
    <sheet name="REALISASI SP2D DAN SPJ" sheetId="2" r:id="rId3"/>
    <sheet name="regester sp2d" sheetId="3" r:id="rId4"/>
    <sheet name="PPN-PPH" sheetId="4" r:id="rId5"/>
    <sheet name="daftar jasa giro" sheetId="7" r:id="rId6"/>
    <sheet name="retensi 2014" sheetId="8" r:id="rId7"/>
    <sheet name="retensi 2015" sheetId="9" r:id="rId8"/>
    <sheet name="BKU" sheetId="10" r:id="rId9"/>
    <sheet name="Sheet1" sheetId="11" r:id="rId10"/>
    <sheet name="Sheet2" sheetId="12" r:id="rId11"/>
  </sheets>
  <externalReferences>
    <externalReference r:id="rId12"/>
    <externalReference r:id="rId13"/>
    <externalReference r:id="rId14"/>
  </externalReferences>
  <definedNames>
    <definedName name="_xlnm.Print_Area" localSheetId="9">Sheet1!$A$952:$G$972</definedName>
  </definedNames>
  <calcPr calcId="144525"/>
</workbook>
</file>

<file path=xl/calcChain.xml><?xml version="1.0" encoding="utf-8"?>
<calcChain xmlns="http://schemas.openxmlformats.org/spreadsheetml/2006/main">
  <c r="F58" i="1" l="1"/>
  <c r="C111" i="2" l="1"/>
  <c r="K13" i="2" l="1"/>
  <c r="E151" i="4" l="1"/>
  <c r="I41" i="1" l="1"/>
  <c r="D112" i="4"/>
  <c r="C112" i="4"/>
  <c r="F99" i="4"/>
  <c r="F100" i="4" s="1"/>
  <c r="F101" i="4" s="1"/>
  <c r="F102" i="4" s="1"/>
  <c r="F103" i="4" s="1"/>
  <c r="F104" i="4" s="1"/>
  <c r="F105" i="4" s="1"/>
  <c r="F106" i="4" s="1"/>
  <c r="F107" i="4" s="1"/>
  <c r="F108" i="4" s="1"/>
  <c r="F109" i="4" s="1"/>
  <c r="F110" i="4" s="1"/>
  <c r="F112" i="4" l="1"/>
  <c r="K20" i="11"/>
  <c r="K19" i="11"/>
  <c r="D47" i="12"/>
  <c r="C47" i="12"/>
  <c r="D46" i="12"/>
  <c r="C46" i="12"/>
  <c r="D45" i="12"/>
  <c r="C45" i="12"/>
  <c r="D44" i="12"/>
  <c r="C44" i="12"/>
  <c r="D43" i="12"/>
  <c r="C43" i="12"/>
  <c r="D42" i="12"/>
  <c r="C42" i="12"/>
  <c r="D41" i="12"/>
  <c r="C41" i="12"/>
  <c r="D40" i="12"/>
  <c r="C40" i="12"/>
  <c r="D39" i="12"/>
  <c r="C39" i="12"/>
  <c r="D38" i="12"/>
  <c r="C38" i="12"/>
  <c r="D37" i="12"/>
  <c r="C37" i="12"/>
  <c r="D36" i="12"/>
  <c r="C36" i="12"/>
  <c r="D35" i="12"/>
  <c r="C35" i="12"/>
  <c r="D34" i="12"/>
  <c r="C34" i="12"/>
  <c r="D33" i="12"/>
  <c r="C33" i="12"/>
  <c r="D32" i="12"/>
  <c r="C32" i="12"/>
  <c r="D31" i="12"/>
  <c r="C31" i="12"/>
  <c r="D30" i="12"/>
  <c r="C30" i="12"/>
  <c r="D29" i="12"/>
  <c r="C29" i="12"/>
  <c r="D28" i="12"/>
  <c r="C28" i="12"/>
  <c r="D27" i="12"/>
  <c r="C27" i="12"/>
  <c r="D26" i="12"/>
  <c r="C26" i="12"/>
  <c r="D25" i="12"/>
  <c r="C25" i="12"/>
  <c r="D24" i="12"/>
  <c r="C24" i="12"/>
  <c r="D23" i="12"/>
  <c r="C23" i="12"/>
  <c r="D22" i="12"/>
  <c r="C22" i="12"/>
  <c r="D21" i="12"/>
  <c r="C21" i="12"/>
  <c r="D20" i="12"/>
  <c r="C20" i="12"/>
  <c r="D19" i="12"/>
  <c r="C19" i="12"/>
  <c r="D18" i="12"/>
  <c r="C18" i="12"/>
  <c r="D17" i="12"/>
  <c r="C17" i="12"/>
  <c r="D16" i="12"/>
  <c r="C16" i="12"/>
  <c r="D15" i="12"/>
  <c r="C15" i="12"/>
  <c r="D14" i="12"/>
  <c r="C14" i="12"/>
  <c r="D13" i="12"/>
  <c r="C13" i="12"/>
  <c r="D12" i="12"/>
  <c r="C12" i="12"/>
  <c r="D11" i="12"/>
  <c r="C11" i="12"/>
  <c r="D10" i="12"/>
  <c r="C10" i="12"/>
  <c r="D9" i="12"/>
  <c r="C9" i="12"/>
  <c r="D8" i="12"/>
  <c r="C8" i="12"/>
  <c r="D7" i="12"/>
  <c r="C7" i="12"/>
  <c r="D6" i="12"/>
  <c r="C6" i="12"/>
  <c r="D5" i="12"/>
  <c r="C5" i="12"/>
  <c r="D4" i="12"/>
  <c r="C4" i="12"/>
  <c r="D3" i="12"/>
  <c r="C3" i="12"/>
  <c r="C2" i="12"/>
  <c r="C48" i="12" s="1"/>
  <c r="D2" i="12"/>
  <c r="D48" i="12" s="1"/>
  <c r="E48" i="12" s="1"/>
  <c r="F198" i="11" l="1"/>
  <c r="F945" i="11"/>
  <c r="D957" i="11"/>
  <c r="D956" i="11"/>
  <c r="D955" i="11"/>
  <c r="D954" i="11"/>
  <c r="E515" i="11"/>
  <c r="D329" i="11"/>
  <c r="D330" i="11" s="1"/>
  <c r="D308" i="11"/>
  <c r="D220" i="11"/>
  <c r="D216" i="11"/>
  <c r="F194" i="11"/>
  <c r="D194" i="11"/>
  <c r="D198" i="11" s="1"/>
  <c r="D298" i="11" s="1"/>
  <c r="D325" i="11" s="1"/>
  <c r="D142" i="11"/>
  <c r="D140" i="11"/>
  <c r="D114" i="11"/>
  <c r="D98" i="11"/>
  <c r="D130" i="11" s="1"/>
  <c r="D131" i="11" s="1"/>
  <c r="D75" i="11"/>
  <c r="D77" i="11" s="1"/>
  <c r="D87" i="11" s="1"/>
  <c r="D96" i="11" s="1"/>
  <c r="D42" i="11"/>
  <c r="D44" i="11" s="1"/>
  <c r="D46" i="11" s="1"/>
  <c r="D24" i="11"/>
  <c r="D10" i="11"/>
  <c r="D12" i="11" s="1"/>
  <c r="B10" i="11"/>
  <c r="E8" i="11"/>
  <c r="E945" i="11" s="1"/>
  <c r="D197" i="11" l="1"/>
  <c r="E946" i="11"/>
  <c r="E947" i="11" s="1"/>
  <c r="F946" i="11"/>
  <c r="F947" i="11" s="1"/>
  <c r="D388" i="11"/>
  <c r="D383" i="11"/>
  <c r="D326" i="11"/>
  <c r="D99" i="11"/>
  <c r="D108" i="11" s="1"/>
  <c r="G8" i="11"/>
  <c r="G9" i="11" s="1"/>
  <c r="G10" i="11" s="1"/>
  <c r="G11" i="11" s="1"/>
  <c r="G12" i="11" s="1"/>
  <c r="G13" i="11" s="1"/>
  <c r="G14" i="11" s="1"/>
  <c r="G15" i="11" s="1"/>
  <c r="G16" i="11" s="1"/>
  <c r="G17" i="11" s="1"/>
  <c r="G18" i="11" s="1"/>
  <c r="D958" i="11"/>
  <c r="G19" i="11" l="1"/>
  <c r="G20" i="11" s="1"/>
  <c r="G21" i="11" s="1"/>
  <c r="G22" i="11" s="1"/>
  <c r="G23" i="11" s="1"/>
  <c r="G24" i="11" s="1"/>
  <c r="G25" i="11" s="1"/>
  <c r="G26" i="11" s="1"/>
  <c r="G27" i="11" s="1"/>
  <c r="G28" i="11" s="1"/>
  <c r="G29" i="11" s="1"/>
  <c r="G30" i="11" s="1"/>
  <c r="G31" i="11" s="1"/>
  <c r="G32" i="11" s="1"/>
  <c r="G33" i="11" s="1"/>
  <c r="G34" i="11" s="1"/>
  <c r="G35" i="11" s="1"/>
  <c r="G36" i="11" s="1"/>
  <c r="G37" i="11" s="1"/>
  <c r="G38" i="11" s="1"/>
  <c r="G39" i="11" s="1"/>
  <c r="G40" i="11" s="1"/>
  <c r="G41" i="11" s="1"/>
  <c r="G42" i="11" s="1"/>
  <c r="G43" i="11" s="1"/>
  <c r="G44" i="11" s="1"/>
  <c r="G45" i="11" s="1"/>
  <c r="G46" i="11" s="1"/>
  <c r="G47" i="11" s="1"/>
  <c r="G48" i="11" s="1"/>
  <c r="G49" i="11" s="1"/>
  <c r="G50" i="11" s="1"/>
  <c r="G51" i="11" s="1"/>
  <c r="G52" i="11" s="1"/>
  <c r="G53" i="11" s="1"/>
  <c r="G54" i="11" s="1"/>
  <c r="G55" i="11" s="1"/>
  <c r="G56" i="11" s="1"/>
  <c r="G57" i="11" s="1"/>
  <c r="G58" i="11" s="1"/>
  <c r="G59" i="11" s="1"/>
  <c r="G60" i="11" s="1"/>
  <c r="G61" i="11" s="1"/>
  <c r="G62" i="11" s="1"/>
  <c r="G63" i="11" s="1"/>
  <c r="G64" i="11" s="1"/>
  <c r="G65" i="11" s="1"/>
  <c r="G66" i="11" s="1"/>
  <c r="G67" i="11" s="1"/>
  <c r="G68" i="11" s="1"/>
  <c r="G69" i="11" s="1"/>
  <c r="G70" i="11" s="1"/>
  <c r="G71" i="11" s="1"/>
  <c r="G72" i="11" s="1"/>
  <c r="G73" i="11" s="1"/>
  <c r="G74" i="11" s="1"/>
  <c r="G75" i="11" s="1"/>
  <c r="G76" i="11" s="1"/>
  <c r="G77" i="11" s="1"/>
  <c r="D110" i="11"/>
  <c r="D112" i="11" s="1"/>
  <c r="D116" i="11"/>
  <c r="D118" i="11" s="1"/>
  <c r="D120" i="11" s="1"/>
  <c r="D122" i="11" s="1"/>
  <c r="D124" i="11" s="1"/>
  <c r="D126" i="11" s="1"/>
  <c r="D128" i="11" s="1"/>
  <c r="D389" i="11"/>
  <c r="D327" i="11"/>
  <c r="D390" i="11" s="1"/>
  <c r="G78" i="11" l="1"/>
  <c r="G79" i="11" s="1"/>
  <c r="G80" i="11" s="1"/>
  <c r="G81" i="11" s="1"/>
  <c r="G82" i="11" s="1"/>
  <c r="G83" i="11" s="1"/>
  <c r="G84" i="11" s="1"/>
  <c r="G85" i="11" s="1"/>
  <c r="G86" i="11" s="1"/>
  <c r="G87" i="11" s="1"/>
  <c r="G88" i="11" s="1"/>
  <c r="G89" i="11" s="1"/>
  <c r="G90" i="11" s="1"/>
  <c r="G91" i="11" s="1"/>
  <c r="G92" i="11" s="1"/>
  <c r="G93" i="11" s="1"/>
  <c r="G94" i="11" s="1"/>
  <c r="G95" i="11" s="1"/>
  <c r="G96" i="11" s="1"/>
  <c r="G97" i="11" s="1"/>
  <c r="G98" i="11" s="1"/>
  <c r="G99" i="11" s="1"/>
  <c r="G100" i="11" s="1"/>
  <c r="G101" i="11" s="1"/>
  <c r="G102" i="11" s="1"/>
  <c r="G103" i="11" s="1"/>
  <c r="G104" i="11" s="1"/>
  <c r="G105" i="11" s="1"/>
  <c r="G106" i="11" s="1"/>
  <c r="G107" i="11" s="1"/>
  <c r="G108" i="11" s="1"/>
  <c r="G109" i="11" s="1"/>
  <c r="G110" i="11" s="1"/>
  <c r="G111" i="11" s="1"/>
  <c r="G112" i="11" s="1"/>
  <c r="G113" i="11" s="1"/>
  <c r="G114" i="11" s="1"/>
  <c r="G115" i="11" s="1"/>
  <c r="G116" i="11" s="1"/>
  <c r="G117" i="11" s="1"/>
  <c r="G118" i="11" s="1"/>
  <c r="G119" i="11" s="1"/>
  <c r="G120" i="11" s="1"/>
  <c r="G121" i="11" s="1"/>
  <c r="G122" i="11" s="1"/>
  <c r="G123" i="11" s="1"/>
  <c r="G124" i="11" s="1"/>
  <c r="G125" i="11" s="1"/>
  <c r="G126" i="11" s="1"/>
  <c r="G127" i="11" s="1"/>
  <c r="G128" i="11" s="1"/>
  <c r="G129" i="11" s="1"/>
  <c r="G130" i="11" s="1"/>
  <c r="G131" i="11" s="1"/>
  <c r="G132" i="11" s="1"/>
  <c r="G133" i="11" s="1"/>
  <c r="G134" i="11" s="1"/>
  <c r="G135" i="11" s="1"/>
  <c r="G136" i="11" s="1"/>
  <c r="G137" i="11" s="1"/>
  <c r="G138" i="11" s="1"/>
  <c r="G139" i="11" s="1"/>
  <c r="G140" i="11" s="1"/>
  <c r="G141" i="11" s="1"/>
  <c r="G142" i="11" s="1"/>
  <c r="G143" i="11" s="1"/>
  <c r="G144" i="11" s="1"/>
  <c r="G145" i="11" s="1"/>
  <c r="G146" i="11" s="1"/>
  <c r="G147" i="11" s="1"/>
  <c r="G148" i="11" s="1"/>
  <c r="G149" i="11" s="1"/>
  <c r="G150" i="11" s="1"/>
  <c r="G151" i="11" s="1"/>
  <c r="G152" i="11" l="1"/>
  <c r="G153" i="11" s="1"/>
  <c r="G154" i="11" s="1"/>
  <c r="G155" i="11" s="1"/>
  <c r="G156" i="11" s="1"/>
  <c r="G157" i="11" s="1"/>
  <c r="G158" i="11" s="1"/>
  <c r="G159" i="11" s="1"/>
  <c r="G160" i="11" s="1"/>
  <c r="G161" i="11" s="1"/>
  <c r="G162" i="11" s="1"/>
  <c r="G163" i="11" l="1"/>
  <c r="G164" i="11" s="1"/>
  <c r="G165" i="11" s="1"/>
  <c r="G166" i="11" s="1"/>
  <c r="G167" i="11" s="1"/>
  <c r="G168" i="11" s="1"/>
  <c r="G169" i="11" s="1"/>
  <c r="G170" i="11" s="1"/>
  <c r="G171" i="11" s="1"/>
  <c r="G172" i="11" s="1"/>
  <c r="G173" i="11" s="1"/>
  <c r="G174" i="11" s="1"/>
  <c r="G175" i="11" s="1"/>
  <c r="G176" i="11" s="1"/>
  <c r="G177" i="11" s="1"/>
  <c r="G178" i="11" s="1"/>
  <c r="G179" i="11" s="1"/>
  <c r="G180" i="11" s="1"/>
  <c r="G181" i="11" s="1"/>
  <c r="G182" i="11" s="1"/>
  <c r="G183" i="11" s="1"/>
  <c r="G184" i="11" s="1"/>
  <c r="G185" i="11" s="1"/>
  <c r="G186" i="11" s="1"/>
  <c r="G187" i="11" s="1"/>
  <c r="G188" i="11" s="1"/>
  <c r="G189" i="11" s="1"/>
  <c r="G190" i="11" s="1"/>
  <c r="G191" i="11" s="1"/>
  <c r="G192" i="11" s="1"/>
  <c r="G193" i="11" s="1"/>
  <c r="G194" i="11" s="1"/>
  <c r="G195" i="11" s="1"/>
  <c r="G196" i="11" s="1"/>
  <c r="G197" i="11" s="1"/>
  <c r="G198" i="11" s="1"/>
  <c r="G199" i="11" l="1"/>
  <c r="G200" i="11" s="1"/>
  <c r="G201" i="11" s="1"/>
  <c r="G202" i="11" s="1"/>
  <c r="G203" i="11" s="1"/>
  <c r="G204" i="11" s="1"/>
  <c r="G205" i="11" s="1"/>
  <c r="G206" i="11" s="1"/>
  <c r="G207" i="11" s="1"/>
  <c r="G208" i="11" s="1"/>
  <c r="G209" i="11" s="1"/>
  <c r="G210" i="11" s="1"/>
  <c r="G211" i="11" s="1"/>
  <c r="G212" i="11" s="1"/>
  <c r="G213" i="11" s="1"/>
  <c r="G214" i="11" s="1"/>
  <c r="G215" i="11" s="1"/>
  <c r="G216" i="11" s="1"/>
  <c r="G217" i="11" s="1"/>
  <c r="G218" i="11" s="1"/>
  <c r="G219" i="11" s="1"/>
  <c r="G220" i="11" s="1"/>
  <c r="G221" i="11" s="1"/>
  <c r="G222" i="11" s="1"/>
  <c r="G223" i="11" s="1"/>
  <c r="G224" i="11" s="1"/>
  <c r="G225" i="11" s="1"/>
  <c r="G226" i="11" s="1"/>
  <c r="G227" i="11" s="1"/>
  <c r="G228" i="11" s="1"/>
  <c r="G229" i="11" s="1"/>
  <c r="G230" i="11" s="1"/>
  <c r="G231" i="11" s="1"/>
  <c r="G232" i="11" s="1"/>
  <c r="G233" i="11" s="1"/>
  <c r="G234" i="11" s="1"/>
  <c r="G235" i="11" s="1"/>
  <c r="G236" i="11" s="1"/>
  <c r="G237" i="11" s="1"/>
  <c r="G238" i="11" s="1"/>
  <c r="G239" i="11" s="1"/>
  <c r="G240" i="11" s="1"/>
  <c r="G241" i="11" s="1"/>
  <c r="G242" i="11" s="1"/>
  <c r="G243" i="11" s="1"/>
  <c r="G244" i="11" s="1"/>
  <c r="G245" i="11" s="1"/>
  <c r="G246" i="11" s="1"/>
  <c r="G247" i="11" s="1"/>
  <c r="G248" i="11" s="1"/>
  <c r="G249" i="11" s="1"/>
  <c r="G250" i="11" s="1"/>
  <c r="G251" i="11" s="1"/>
  <c r="G252" i="11" s="1"/>
  <c r="G253" i="11" s="1"/>
  <c r="G254" i="11" s="1"/>
  <c r="G255" i="11" s="1"/>
  <c r="G256" i="11" s="1"/>
  <c r="G257" i="11" s="1"/>
  <c r="G258" i="11" s="1"/>
  <c r="G259" i="11" s="1"/>
  <c r="G260" i="11" s="1"/>
  <c r="G261" i="11" s="1"/>
  <c r="G262" i="11" s="1"/>
  <c r="G263" i="11" s="1"/>
  <c r="G264" i="11" s="1"/>
  <c r="G265" i="11" s="1"/>
  <c r="G266" i="11" s="1"/>
  <c r="G267" i="11" s="1"/>
  <c r="G268" i="11" s="1"/>
  <c r="G269" i="11" s="1"/>
  <c r="G270" i="11" s="1"/>
  <c r="G271" i="11" s="1"/>
  <c r="G272" i="11" s="1"/>
  <c r="G273" i="11" s="1"/>
  <c r="G274" i="11" s="1"/>
  <c r="G275" i="11" s="1"/>
  <c r="G276" i="11" s="1"/>
  <c r="G277" i="11" s="1"/>
  <c r="G278" i="11" s="1"/>
  <c r="G279" i="11" s="1"/>
  <c r="G280" i="11" s="1"/>
  <c r="G281" i="11" s="1"/>
  <c r="G282" i="11" s="1"/>
  <c r="G283" i="11" s="1"/>
  <c r="G284" i="11" s="1"/>
  <c r="G285" i="11" s="1"/>
  <c r="G286" i="11" s="1"/>
  <c r="G287" i="11" s="1"/>
  <c r="G288" i="11" s="1"/>
  <c r="G289" i="11" s="1"/>
  <c r="G290" i="11" s="1"/>
  <c r="G291" i="11" s="1"/>
  <c r="G292" i="11" s="1"/>
  <c r="G293" i="11" s="1"/>
  <c r="G294" i="11" s="1"/>
  <c r="G295" i="11" s="1"/>
  <c r="G296" i="11" s="1"/>
  <c r="G297" i="11" s="1"/>
  <c r="G298" i="11" s="1"/>
  <c r="G299" i="11" s="1"/>
  <c r="G300" i="11" s="1"/>
  <c r="G301" i="11" s="1"/>
  <c r="G302" i="11" s="1"/>
  <c r="G303" i="11" s="1"/>
  <c r="G304" i="11" s="1"/>
  <c r="G305" i="11" s="1"/>
  <c r="G306" i="11" s="1"/>
  <c r="G307" i="11" s="1"/>
  <c r="G308" i="11" s="1"/>
  <c r="G309" i="11" s="1"/>
  <c r="G310" i="11" l="1"/>
  <c r="G311" i="11" s="1"/>
  <c r="G312" i="11" s="1"/>
  <c r="G313" i="11" s="1"/>
  <c r="G314" i="11" s="1"/>
  <c r="G315" i="11" s="1"/>
  <c r="G316" i="11" s="1"/>
  <c r="G317" i="11" s="1"/>
  <c r="G318" i="11" s="1"/>
  <c r="G319" i="11" s="1"/>
  <c r="G320" i="11" s="1"/>
  <c r="G321" i="11" s="1"/>
  <c r="G322" i="11" s="1"/>
  <c r="G323" i="11" s="1"/>
  <c r="G324" i="11" s="1"/>
  <c r="G325" i="11" s="1"/>
  <c r="G326" i="11" s="1"/>
  <c r="G327" i="11" s="1"/>
  <c r="G328" i="11" s="1"/>
  <c r="G329" i="11" s="1"/>
  <c r="G330" i="11" s="1"/>
  <c r="G331" i="11" l="1"/>
  <c r="G332" i="11" s="1"/>
  <c r="G333" i="11" s="1"/>
  <c r="G334" i="11" l="1"/>
  <c r="G335" i="11" l="1"/>
  <c r="G336" i="11" s="1"/>
  <c r="G337" i="11" s="1"/>
  <c r="G338" i="11" s="1"/>
  <c r="G339" i="11" l="1"/>
  <c r="G340" i="11" s="1"/>
  <c r="G341" i="11" s="1"/>
  <c r="G342" i="11" s="1"/>
  <c r="G343" i="11" s="1"/>
  <c r="G344" i="11" s="1"/>
  <c r="G345" i="11" s="1"/>
  <c r="G346" i="11" s="1"/>
  <c r="G347" i="11" s="1"/>
  <c r="G348" i="11" l="1"/>
  <c r="G349" i="11" s="1"/>
  <c r="G350" i="11" s="1"/>
  <c r="G351" i="11" s="1"/>
  <c r="G352" i="11" s="1"/>
  <c r="G353" i="11" s="1"/>
  <c r="G354" i="11" s="1"/>
  <c r="G355" i="11" s="1"/>
  <c r="G356" i="11" s="1"/>
  <c r="G357" i="11" s="1"/>
  <c r="G358" i="11" s="1"/>
  <c r="G359" i="11" s="1"/>
  <c r="G360" i="11" s="1"/>
  <c r="G361" i="11" s="1"/>
  <c r="G362" i="11" s="1"/>
  <c r="G363" i="11" s="1"/>
  <c r="G364" i="11" s="1"/>
  <c r="G365" i="11" s="1"/>
  <c r="G366" i="11" s="1"/>
  <c r="G367" i="11" s="1"/>
  <c r="G368" i="11" s="1"/>
  <c r="G369" i="11" s="1"/>
  <c r="G370" i="11" s="1"/>
  <c r="G371" i="11" s="1"/>
  <c r="G372" i="11" s="1"/>
  <c r="G373" i="11" s="1"/>
  <c r="G374" i="11" s="1"/>
  <c r="G375" i="11" s="1"/>
  <c r="G376" i="11" s="1"/>
  <c r="G377" i="11" s="1"/>
  <c r="G378" i="11" s="1"/>
  <c r="G379" i="11" s="1"/>
  <c r="G380" i="11" s="1"/>
  <c r="G381" i="11" s="1"/>
  <c r="G382" i="11" s="1"/>
  <c r="G383" i="11" s="1"/>
  <c r="G384" i="11" s="1"/>
  <c r="G385" i="11" s="1"/>
  <c r="G386" i="11" l="1"/>
  <c r="G387" i="11" s="1"/>
  <c r="G388" i="11" s="1"/>
  <c r="G389" i="11" s="1"/>
  <c r="G390" i="11" s="1"/>
  <c r="G391" i="11" s="1"/>
  <c r="G392" i="11" s="1"/>
  <c r="G393" i="11" s="1"/>
  <c r="G394" i="11" s="1"/>
  <c r="G395" i="11" s="1"/>
  <c r="G396" i="11" s="1"/>
  <c r="G397" i="11" s="1"/>
  <c r="G398" i="11" s="1"/>
  <c r="G399" i="11" s="1"/>
  <c r="G400" i="11" s="1"/>
  <c r="G401" i="11" s="1"/>
  <c r="G402" i="11" s="1"/>
  <c r="G403" i="11" s="1"/>
  <c r="G948" i="11" l="1"/>
  <c r="G950" i="11"/>
  <c r="G404" i="11" l="1"/>
  <c r="G219" i="10"/>
  <c r="G220" i="10"/>
  <c r="G221" i="10"/>
  <c r="G222" i="10"/>
  <c r="G223" i="10"/>
  <c r="G224" i="10"/>
  <c r="G225" i="10"/>
  <c r="G226" i="10"/>
  <c r="G227" i="10"/>
  <c r="G228" i="10"/>
  <c r="G229" i="10"/>
  <c r="G230" i="10"/>
  <c r="G231" i="10"/>
  <c r="G232" i="10"/>
  <c r="G233" i="10"/>
  <c r="G234" i="10"/>
  <c r="G235" i="10"/>
  <c r="G236" i="10"/>
  <c r="G237" i="10"/>
  <c r="G238" i="10"/>
  <c r="G239" i="10"/>
  <c r="G240" i="10"/>
  <c r="G241" i="10"/>
  <c r="G242" i="10"/>
  <c r="G243" i="10"/>
  <c r="G244" i="10"/>
  <c r="G245" i="10"/>
  <c r="G246" i="10"/>
  <c r="G247" i="10"/>
  <c r="G248" i="10"/>
  <c r="G249" i="10"/>
  <c r="G250" i="10"/>
  <c r="G251" i="10"/>
  <c r="G252" i="10"/>
  <c r="G253" i="10"/>
  <c r="G254" i="10"/>
  <c r="G255" i="10"/>
  <c r="G256" i="10"/>
  <c r="G257" i="10"/>
  <c r="G258" i="10"/>
  <c r="G259" i="10"/>
  <c r="G260" i="10"/>
  <c r="G261" i="10"/>
  <c r="G262" i="10"/>
  <c r="F218" i="10"/>
  <c r="G405" i="11" l="1"/>
  <c r="G406" i="11" s="1"/>
  <c r="G407" i="11" s="1"/>
  <c r="F1117" i="10"/>
  <c r="E690" i="10" l="1"/>
  <c r="E688" i="10"/>
  <c r="G408" i="11" l="1"/>
  <c r="G409" i="11" s="1"/>
  <c r="G410" i="11" s="1"/>
  <c r="G411" i="11" s="1"/>
  <c r="G412" i="11" s="1"/>
  <c r="G413" i="11" s="1"/>
  <c r="G414" i="11" s="1"/>
  <c r="G415" i="11" s="1"/>
  <c r="G416" i="11" s="1"/>
  <c r="G417" i="11" s="1"/>
  <c r="F187" i="10"/>
  <c r="E187" i="10"/>
  <c r="G418" i="11" l="1"/>
  <c r="G419" i="11" s="1"/>
  <c r="G420" i="11" s="1"/>
  <c r="G421" i="11" s="1"/>
  <c r="G422" i="11" s="1"/>
  <c r="G423" i="11" s="1"/>
  <c r="G424" i="11" s="1"/>
  <c r="G425" i="11" s="1"/>
  <c r="G426" i="11" s="1"/>
  <c r="G427" i="11" s="1"/>
  <c r="G428" i="11" s="1"/>
  <c r="G429" i="11" s="1"/>
  <c r="G430" i="11" s="1"/>
  <c r="G431" i="11" s="1"/>
  <c r="G432" i="11" s="1"/>
  <c r="G433" i="11" s="1"/>
  <c r="G434" i="11" s="1"/>
  <c r="G435" i="11" s="1"/>
  <c r="D1371" i="10"/>
  <c r="D1370" i="10"/>
  <c r="D1369" i="10"/>
  <c r="D1368" i="10"/>
  <c r="E1360" i="10"/>
  <c r="D1096" i="10"/>
  <c r="D1095" i="10"/>
  <c r="D1094" i="10"/>
  <c r="D1093" i="10"/>
  <c r="F1085" i="10"/>
  <c r="E1085" i="10"/>
  <c r="D1056" i="10"/>
  <c r="D1055" i="10"/>
  <c r="D1054" i="10"/>
  <c r="F1053" i="10"/>
  <c r="D1053" i="10"/>
  <c r="F1047" i="10"/>
  <c r="E1047" i="10"/>
  <c r="D899" i="10"/>
  <c r="D898" i="10"/>
  <c r="D897" i="10"/>
  <c r="D896" i="10"/>
  <c r="E890" i="10"/>
  <c r="D793" i="10"/>
  <c r="D792" i="10"/>
  <c r="D791" i="10"/>
  <c r="D790" i="10"/>
  <c r="F784" i="10"/>
  <c r="E761" i="10"/>
  <c r="D619" i="10"/>
  <c r="D618" i="10"/>
  <c r="D617" i="10"/>
  <c r="D616" i="10"/>
  <c r="F610" i="10"/>
  <c r="E610" i="10"/>
  <c r="D578" i="10"/>
  <c r="D577" i="10"/>
  <c r="D576" i="10"/>
  <c r="D575" i="10"/>
  <c r="E569" i="10"/>
  <c r="D507" i="10"/>
  <c r="D508" i="10" s="1"/>
  <c r="D482" i="10"/>
  <c r="D481" i="10"/>
  <c r="D480" i="10"/>
  <c r="D479" i="10"/>
  <c r="E471" i="10"/>
  <c r="D448" i="10"/>
  <c r="D360" i="10"/>
  <c r="D356" i="10"/>
  <c r="F338" i="10"/>
  <c r="F471" i="10" s="1"/>
  <c r="D318" i="10"/>
  <c r="D317" i="10"/>
  <c r="D316" i="10"/>
  <c r="D315" i="10"/>
  <c r="E307" i="10"/>
  <c r="F298" i="10"/>
  <c r="F307" i="10" s="1"/>
  <c r="D298" i="10"/>
  <c r="D338" i="10" s="1"/>
  <c r="D438" i="10" s="1"/>
  <c r="D503" i="10" s="1"/>
  <c r="D276" i="10"/>
  <c r="D275" i="10"/>
  <c r="D274" i="10"/>
  <c r="D273" i="10"/>
  <c r="F265" i="10"/>
  <c r="E265" i="10"/>
  <c r="D197" i="10"/>
  <c r="D196" i="10"/>
  <c r="D195" i="10"/>
  <c r="D194" i="10"/>
  <c r="D175" i="10"/>
  <c r="D173" i="10"/>
  <c r="D147" i="10"/>
  <c r="D131" i="10"/>
  <c r="D132" i="10" s="1"/>
  <c r="D141" i="10" s="1"/>
  <c r="D149" i="10" s="1"/>
  <c r="D151" i="10" s="1"/>
  <c r="D153" i="10" s="1"/>
  <c r="D155" i="10" s="1"/>
  <c r="D157" i="10" s="1"/>
  <c r="D159" i="10" s="1"/>
  <c r="D161" i="10" s="1"/>
  <c r="D103" i="10"/>
  <c r="D105" i="10" s="1"/>
  <c r="D120" i="10" s="1"/>
  <c r="D129" i="10" s="1"/>
  <c r="D70" i="10"/>
  <c r="D72" i="10" s="1"/>
  <c r="D74" i="10" s="1"/>
  <c r="D52" i="10"/>
  <c r="D26" i="10"/>
  <c r="D25" i="10"/>
  <c r="D24" i="10"/>
  <c r="D23" i="10"/>
  <c r="F16" i="10"/>
  <c r="E16" i="10"/>
  <c r="F15" i="10"/>
  <c r="D10" i="10"/>
  <c r="D12" i="10" s="1"/>
  <c r="B10" i="10"/>
  <c r="E8" i="10"/>
  <c r="E15" i="10" s="1"/>
  <c r="E17" i="10" s="1"/>
  <c r="E186" i="10" s="1"/>
  <c r="G436" i="11" l="1"/>
  <c r="F17" i="10"/>
  <c r="F45" i="10" s="1"/>
  <c r="F186" i="10" s="1"/>
  <c r="F188" i="10" s="1"/>
  <c r="F264" i="10" s="1"/>
  <c r="F266" i="10" s="1"/>
  <c r="F297" i="10" s="1"/>
  <c r="F306" i="10" s="1"/>
  <c r="F308" i="10" s="1"/>
  <c r="F337" i="10" s="1"/>
  <c r="F470" i="10" s="1"/>
  <c r="F472" i="10" s="1"/>
  <c r="F502" i="10" s="1"/>
  <c r="F568" i="10" s="1"/>
  <c r="D27" i="10"/>
  <c r="D198" i="10"/>
  <c r="D277" i="10"/>
  <c r="D486" i="10"/>
  <c r="D488" i="10" s="1"/>
  <c r="D1099" i="10"/>
  <c r="D1372" i="10"/>
  <c r="E188" i="10"/>
  <c r="E218" i="10" s="1"/>
  <c r="D900" i="10"/>
  <c r="D319" i="10"/>
  <c r="D1057" i="10"/>
  <c r="D1061" i="10" s="1"/>
  <c r="D579" i="10"/>
  <c r="G8" i="10"/>
  <c r="G9" i="10" s="1"/>
  <c r="G10" i="10" s="1"/>
  <c r="G11" i="10" s="1"/>
  <c r="G12" i="10" s="1"/>
  <c r="D163" i="10"/>
  <c r="D164" i="10" s="1"/>
  <c r="D301" i="10"/>
  <c r="F616" i="10"/>
  <c r="F480" i="10"/>
  <c r="E784" i="10"/>
  <c r="E45" i="10"/>
  <c r="D143" i="10"/>
  <c r="D145" i="10" s="1"/>
  <c r="D599" i="10"/>
  <c r="D561" i="10"/>
  <c r="D504" i="10"/>
  <c r="D483" i="10"/>
  <c r="D581" i="10"/>
  <c r="D620" i="10"/>
  <c r="D794" i="10"/>
  <c r="D1097" i="10"/>
  <c r="G437" i="11" l="1"/>
  <c r="G438" i="11" s="1"/>
  <c r="G439" i="11" s="1"/>
  <c r="G440" i="11" s="1"/>
  <c r="G441" i="11" s="1"/>
  <c r="G442" i="11" s="1"/>
  <c r="G443" i="11" s="1"/>
  <c r="G444" i="11" s="1"/>
  <c r="G445" i="11" s="1"/>
  <c r="G446" i="11" s="1"/>
  <c r="G447" i="11" s="1"/>
  <c r="G448" i="11" s="1"/>
  <c r="G20" i="10"/>
  <c r="H187" i="10"/>
  <c r="G18" i="10"/>
  <c r="H186" i="10"/>
  <c r="G189" i="10"/>
  <c r="D600" i="10"/>
  <c r="D505" i="10"/>
  <c r="D601" i="10" s="1"/>
  <c r="G45" i="10"/>
  <c r="G46" i="10" s="1"/>
  <c r="G47" i="10" s="1"/>
  <c r="G48" i="10" s="1"/>
  <c r="G49" i="10" s="1"/>
  <c r="G50" i="10" s="1"/>
  <c r="G51" i="10" s="1"/>
  <c r="G52" i="10" s="1"/>
  <c r="G53" i="10" s="1"/>
  <c r="G54" i="10" s="1"/>
  <c r="G55" i="10" s="1"/>
  <c r="G56" i="10" s="1"/>
  <c r="G57" i="10" s="1"/>
  <c r="G58" i="10" s="1"/>
  <c r="G59" i="10" s="1"/>
  <c r="G60" i="10" s="1"/>
  <c r="G61" i="10" s="1"/>
  <c r="G62" i="10" s="1"/>
  <c r="G63" i="10" s="1"/>
  <c r="G64" i="10" s="1"/>
  <c r="G65" i="10" s="1"/>
  <c r="G66" i="10" s="1"/>
  <c r="G67" i="10" s="1"/>
  <c r="G68" i="10" s="1"/>
  <c r="G69" i="10" s="1"/>
  <c r="G70" i="10" s="1"/>
  <c r="G71" i="10" s="1"/>
  <c r="G72" i="10" s="1"/>
  <c r="G73" i="10" s="1"/>
  <c r="G74" i="10" s="1"/>
  <c r="G75" i="10" s="1"/>
  <c r="G76" i="10" s="1"/>
  <c r="G77" i="10" s="1"/>
  <c r="G78" i="10" s="1"/>
  <c r="G79" i="10" s="1"/>
  <c r="G80" i="10" s="1"/>
  <c r="G81" i="10" s="1"/>
  <c r="G82" i="10" s="1"/>
  <c r="G83" i="10" s="1"/>
  <c r="G84" i="10" s="1"/>
  <c r="G85" i="10" s="1"/>
  <c r="G86" i="10" s="1"/>
  <c r="G87" i="10" s="1"/>
  <c r="G88" i="10" s="1"/>
  <c r="G89" i="10" s="1"/>
  <c r="G90" i="10" s="1"/>
  <c r="G91" i="10" s="1"/>
  <c r="G92" i="10" s="1"/>
  <c r="G93" i="10" s="1"/>
  <c r="G94" i="10" s="1"/>
  <c r="G95" i="10" s="1"/>
  <c r="G96" i="10" s="1"/>
  <c r="G97" i="10" s="1"/>
  <c r="G98" i="10" s="1"/>
  <c r="G99" i="10" s="1"/>
  <c r="G100" i="10" s="1"/>
  <c r="G101" i="10" s="1"/>
  <c r="G102" i="10" s="1"/>
  <c r="G103" i="10" s="1"/>
  <c r="G104" i="10" s="1"/>
  <c r="G105" i="10" s="1"/>
  <c r="G106" i="10" s="1"/>
  <c r="G107" i="10" s="1"/>
  <c r="G108" i="10" s="1"/>
  <c r="G109" i="10" s="1"/>
  <c r="G110" i="10" s="1"/>
  <c r="G111" i="10" s="1"/>
  <c r="G112" i="10" s="1"/>
  <c r="G113" i="10" s="1"/>
  <c r="G114" i="10" s="1"/>
  <c r="G115" i="10" s="1"/>
  <c r="G116" i="10" s="1"/>
  <c r="G117" i="10" s="1"/>
  <c r="G118" i="10" s="1"/>
  <c r="G119" i="10" s="1"/>
  <c r="G120" i="10" s="1"/>
  <c r="G449" i="11" l="1"/>
  <c r="G450" i="11" s="1"/>
  <c r="G451" i="11" s="1"/>
  <c r="G452" i="11" s="1"/>
  <c r="G453" i="11" s="1"/>
  <c r="G454" i="11" s="1"/>
  <c r="G455" i="11" s="1"/>
  <c r="G456" i="11" s="1"/>
  <c r="G457" i="11" s="1"/>
  <c r="G121" i="10"/>
  <c r="G122" i="10" s="1"/>
  <c r="G123" i="10" s="1"/>
  <c r="G124" i="10" s="1"/>
  <c r="G125" i="10" s="1"/>
  <c r="G126" i="10" s="1"/>
  <c r="G127" i="10" s="1"/>
  <c r="G128" i="10" s="1"/>
  <c r="G129" i="10" s="1"/>
  <c r="G130" i="10" s="1"/>
  <c r="G131" i="10" s="1"/>
  <c r="G132" i="10" s="1"/>
  <c r="G133" i="10" s="1"/>
  <c r="G134" i="10" s="1"/>
  <c r="G135" i="10" s="1"/>
  <c r="G136" i="10" s="1"/>
  <c r="G137" i="10" s="1"/>
  <c r="G138" i="10" s="1"/>
  <c r="G139" i="10" s="1"/>
  <c r="G140" i="10" s="1"/>
  <c r="G141" i="10" s="1"/>
  <c r="G142" i="10" s="1"/>
  <c r="G143" i="10" s="1"/>
  <c r="G144" i="10" s="1"/>
  <c r="G145" i="10" s="1"/>
  <c r="G146" i="10" s="1"/>
  <c r="G147" i="10" s="1"/>
  <c r="G148" i="10" s="1"/>
  <c r="G149" i="10" s="1"/>
  <c r="G150" i="10" s="1"/>
  <c r="G151" i="10" s="1"/>
  <c r="G152" i="10" s="1"/>
  <c r="G153" i="10" s="1"/>
  <c r="G154" i="10" s="1"/>
  <c r="G155" i="10" s="1"/>
  <c r="G156" i="10" s="1"/>
  <c r="G157" i="10" s="1"/>
  <c r="G158" i="10" s="1"/>
  <c r="G159" i="10" s="1"/>
  <c r="G160" i="10" s="1"/>
  <c r="G161" i="10" s="1"/>
  <c r="G162" i="10" s="1"/>
  <c r="G163" i="10" s="1"/>
  <c r="G164" i="10" s="1"/>
  <c r="G165" i="10" s="1"/>
  <c r="G166" i="10" s="1"/>
  <c r="G167" i="10" s="1"/>
  <c r="G168" i="10" s="1"/>
  <c r="G169" i="10" s="1"/>
  <c r="G170" i="10" s="1"/>
  <c r="G171" i="10" s="1"/>
  <c r="G172" i="10" s="1"/>
  <c r="G173" i="10" s="1"/>
  <c r="G174" i="10" s="1"/>
  <c r="G175" i="10" s="1"/>
  <c r="G176" i="10" s="1"/>
  <c r="G177" i="10" s="1"/>
  <c r="G178" i="10" s="1"/>
  <c r="G179" i="10" s="1"/>
  <c r="G180" i="10" s="1"/>
  <c r="G181" i="10" s="1"/>
  <c r="G182" i="10" s="1"/>
  <c r="G183" i="10" s="1"/>
  <c r="H190" i="10" s="1"/>
  <c r="G191" i="10"/>
  <c r="G458" i="11" l="1"/>
  <c r="G459" i="11" s="1"/>
  <c r="G460" i="11" s="1"/>
  <c r="G461" i="11" s="1"/>
  <c r="G462" i="11" s="1"/>
  <c r="G463" i="11" s="1"/>
  <c r="G464" i="11" s="1"/>
  <c r="G465" i="11" s="1"/>
  <c r="E264" i="10"/>
  <c r="E266" i="10" s="1"/>
  <c r="G218" i="10"/>
  <c r="G466" i="11" l="1"/>
  <c r="G467" i="11" s="1"/>
  <c r="G468" i="11" s="1"/>
  <c r="G469" i="11" s="1"/>
  <c r="G470" i="11" s="1"/>
  <c r="G471" i="11" s="1"/>
  <c r="G472" i="11" s="1"/>
  <c r="G473" i="11" s="1"/>
  <c r="G474" i="11" s="1"/>
  <c r="G475" i="11" s="1"/>
  <c r="G476" i="11" s="1"/>
  <c r="G477" i="11" s="1"/>
  <c r="G478" i="11" s="1"/>
  <c r="G479" i="11" s="1"/>
  <c r="G480" i="11" s="1"/>
  <c r="G481" i="11" s="1"/>
  <c r="G482" i="11" s="1"/>
  <c r="G483" i="11" s="1"/>
  <c r="G484" i="11" s="1"/>
  <c r="G485" i="11" s="1"/>
  <c r="G486" i="11" s="1"/>
  <c r="G267" i="10"/>
  <c r="E297" i="10"/>
  <c r="G269" i="10"/>
  <c r="G487" i="11" l="1"/>
  <c r="G488" i="11" s="1"/>
  <c r="E306" i="10"/>
  <c r="E308" i="10" s="1"/>
  <c r="G297" i="10"/>
  <c r="G298" i="10" s="1"/>
  <c r="G299" i="10" s="1"/>
  <c r="G300" i="10" s="1"/>
  <c r="G301" i="10" s="1"/>
  <c r="G489" i="11" l="1"/>
  <c r="G490" i="11" s="1"/>
  <c r="G491" i="11" s="1"/>
  <c r="G492" i="11" s="1"/>
  <c r="G493" i="11" s="1"/>
  <c r="G494" i="11" s="1"/>
  <c r="G495" i="11" s="1"/>
  <c r="G496" i="11" s="1"/>
  <c r="G497" i="11" s="1"/>
  <c r="G309" i="10"/>
  <c r="E337" i="10"/>
  <c r="G311" i="10"/>
  <c r="G498" i="11" l="1"/>
  <c r="G499" i="11" s="1"/>
  <c r="E470" i="10"/>
  <c r="E472" i="10" s="1"/>
  <c r="G337" i="10"/>
  <c r="G338" i="10" s="1"/>
  <c r="G339" i="10" s="1"/>
  <c r="G340" i="10" s="1"/>
  <c r="G341" i="10" s="1"/>
  <c r="G342" i="10" s="1"/>
  <c r="G343" i="10" s="1"/>
  <c r="G344" i="10" s="1"/>
  <c r="G345" i="10" s="1"/>
  <c r="G346" i="10" s="1"/>
  <c r="G347" i="10" s="1"/>
  <c r="G348" i="10" s="1"/>
  <c r="G349" i="10" s="1"/>
  <c r="G350" i="10" s="1"/>
  <c r="G351" i="10" s="1"/>
  <c r="G352" i="10" s="1"/>
  <c r="G353" i="10" s="1"/>
  <c r="G354" i="10" s="1"/>
  <c r="G355" i="10" s="1"/>
  <c r="G356" i="10" s="1"/>
  <c r="G357" i="10" s="1"/>
  <c r="G358" i="10" s="1"/>
  <c r="G359" i="10" s="1"/>
  <c r="G360" i="10" s="1"/>
  <c r="G361" i="10" s="1"/>
  <c r="G362" i="10" s="1"/>
  <c r="G363" i="10" s="1"/>
  <c r="G364" i="10" s="1"/>
  <c r="G365" i="10" s="1"/>
  <c r="G366" i="10" s="1"/>
  <c r="G367" i="10" s="1"/>
  <c r="G368" i="10" s="1"/>
  <c r="G369" i="10" s="1"/>
  <c r="G370" i="10" s="1"/>
  <c r="G371" i="10" s="1"/>
  <c r="G372" i="10" s="1"/>
  <c r="G373" i="10" s="1"/>
  <c r="G374" i="10" s="1"/>
  <c r="G375" i="10" s="1"/>
  <c r="G376" i="10" s="1"/>
  <c r="G377" i="10" s="1"/>
  <c r="G378" i="10" s="1"/>
  <c r="G379" i="10" s="1"/>
  <c r="G380" i="10" s="1"/>
  <c r="G381" i="10" s="1"/>
  <c r="G382" i="10" s="1"/>
  <c r="G383" i="10" s="1"/>
  <c r="G384" i="10" s="1"/>
  <c r="G385" i="10" s="1"/>
  <c r="G386" i="10" s="1"/>
  <c r="G387" i="10" s="1"/>
  <c r="G388" i="10" s="1"/>
  <c r="G389" i="10" s="1"/>
  <c r="G390" i="10" s="1"/>
  <c r="G391" i="10" s="1"/>
  <c r="G392" i="10" s="1"/>
  <c r="G393" i="10" s="1"/>
  <c r="G394" i="10" s="1"/>
  <c r="G395" i="10" s="1"/>
  <c r="G396" i="10" s="1"/>
  <c r="G397" i="10" s="1"/>
  <c r="G398" i="10" s="1"/>
  <c r="G399" i="10" s="1"/>
  <c r="G400" i="10" s="1"/>
  <c r="G401" i="10" s="1"/>
  <c r="G402" i="10" s="1"/>
  <c r="G403" i="10" s="1"/>
  <c r="G404" i="10" s="1"/>
  <c r="G405" i="10" s="1"/>
  <c r="G406" i="10" s="1"/>
  <c r="G407" i="10" s="1"/>
  <c r="G408" i="10" s="1"/>
  <c r="G409" i="10" s="1"/>
  <c r="G410" i="10" s="1"/>
  <c r="G411" i="10" s="1"/>
  <c r="G412" i="10" s="1"/>
  <c r="G413" i="10" s="1"/>
  <c r="G414" i="10" s="1"/>
  <c r="G415" i="10" s="1"/>
  <c r="G416" i="10" s="1"/>
  <c r="G417" i="10" s="1"/>
  <c r="G418" i="10" s="1"/>
  <c r="G419" i="10" s="1"/>
  <c r="G420" i="10" s="1"/>
  <c r="G421" i="10" s="1"/>
  <c r="G422" i="10" s="1"/>
  <c r="G423" i="10" s="1"/>
  <c r="G424" i="10" s="1"/>
  <c r="G425" i="10" s="1"/>
  <c r="G426" i="10" s="1"/>
  <c r="G427" i="10" s="1"/>
  <c r="G428" i="10" s="1"/>
  <c r="G429" i="10" s="1"/>
  <c r="G430" i="10" s="1"/>
  <c r="G431" i="10" s="1"/>
  <c r="G432" i="10" s="1"/>
  <c r="G433" i="10" s="1"/>
  <c r="G434" i="10" s="1"/>
  <c r="G435" i="10" s="1"/>
  <c r="G436" i="10" s="1"/>
  <c r="G437" i="10" s="1"/>
  <c r="G438" i="10" s="1"/>
  <c r="G439" i="10" s="1"/>
  <c r="G440" i="10" s="1"/>
  <c r="G441" i="10" s="1"/>
  <c r="G442" i="10" s="1"/>
  <c r="G443" i="10" s="1"/>
  <c r="G444" i="10" s="1"/>
  <c r="G445" i="10" s="1"/>
  <c r="G446" i="10" s="1"/>
  <c r="G447" i="10" s="1"/>
  <c r="G448" i="10" s="1"/>
  <c r="G449" i="10" s="1"/>
  <c r="G500" i="11" l="1"/>
  <c r="G501" i="11" s="1"/>
  <c r="G502" i="11" s="1"/>
  <c r="G503" i="11" s="1"/>
  <c r="G504" i="11" s="1"/>
  <c r="G505" i="11" s="1"/>
  <c r="G506" i="11" s="1"/>
  <c r="G507" i="11" s="1"/>
  <c r="G508" i="11" s="1"/>
  <c r="G509" i="11" s="1"/>
  <c r="G510" i="11" s="1"/>
  <c r="G511" i="11" s="1"/>
  <c r="G512" i="11" s="1"/>
  <c r="G513" i="11" s="1"/>
  <c r="G514" i="11" s="1"/>
  <c r="G515" i="11" s="1"/>
  <c r="G516" i="11" s="1"/>
  <c r="G517" i="11" s="1"/>
  <c r="G518" i="11" s="1"/>
  <c r="G519" i="11" s="1"/>
  <c r="G520" i="11" s="1"/>
  <c r="G521" i="11" s="1"/>
  <c r="G522" i="11" s="1"/>
  <c r="G523" i="11" s="1"/>
  <c r="G524" i="11" s="1"/>
  <c r="G525" i="11" s="1"/>
  <c r="G526" i="11" s="1"/>
  <c r="G527" i="11" s="1"/>
  <c r="G528" i="11" s="1"/>
  <c r="G529" i="11" s="1"/>
  <c r="G530" i="11" s="1"/>
  <c r="G531" i="11" s="1"/>
  <c r="G532" i="11" s="1"/>
  <c r="G533" i="11" s="1"/>
  <c r="G534" i="11" s="1"/>
  <c r="G535" i="11" s="1"/>
  <c r="G536" i="11" s="1"/>
  <c r="G537" i="11" s="1"/>
  <c r="G538" i="11" s="1"/>
  <c r="G450" i="10"/>
  <c r="G451" i="10" s="1"/>
  <c r="G452" i="10" s="1"/>
  <c r="G453" i="10" s="1"/>
  <c r="G454" i="10" s="1"/>
  <c r="G455" i="10" s="1"/>
  <c r="G456" i="10" s="1"/>
  <c r="G457" i="10" s="1"/>
  <c r="G458" i="10" s="1"/>
  <c r="G459" i="10" s="1"/>
  <c r="G460" i="10" s="1"/>
  <c r="G461" i="10" s="1"/>
  <c r="G462" i="10" s="1"/>
  <c r="G463" i="10" s="1"/>
  <c r="G464" i="10" s="1"/>
  <c r="G465" i="10" s="1"/>
  <c r="G466" i="10" s="1"/>
  <c r="G467" i="10" s="1"/>
  <c r="G468" i="10" s="1"/>
  <c r="E502" i="10"/>
  <c r="G473" i="10"/>
  <c r="G475" i="10"/>
  <c r="G539" i="11" l="1"/>
  <c r="G540" i="11" s="1"/>
  <c r="G541" i="11" s="1"/>
  <c r="G542" i="11" s="1"/>
  <c r="G543" i="11" s="1"/>
  <c r="G544" i="11" s="1"/>
  <c r="G545" i="11" s="1"/>
  <c r="G546" i="11" s="1"/>
  <c r="G547" i="11" s="1"/>
  <c r="G548" i="11" s="1"/>
  <c r="G549" i="11" s="1"/>
  <c r="G550" i="11" s="1"/>
  <c r="G551" i="11" s="1"/>
  <c r="G552" i="11" s="1"/>
  <c r="G502" i="10"/>
  <c r="G503" i="10" s="1"/>
  <c r="G504" i="10" s="1"/>
  <c r="G505" i="10" s="1"/>
  <c r="G506" i="10" s="1"/>
  <c r="G507" i="10" s="1"/>
  <c r="G508" i="10" s="1"/>
  <c r="G509" i="10" s="1"/>
  <c r="G510" i="10" s="1"/>
  <c r="G511" i="10" s="1"/>
  <c r="G512" i="10" s="1"/>
  <c r="G513" i="10" s="1"/>
  <c r="G514" i="10" s="1"/>
  <c r="G515" i="10" s="1"/>
  <c r="G516" i="10" s="1"/>
  <c r="G517" i="10" s="1"/>
  <c r="G518" i="10" s="1"/>
  <c r="G519" i="10" s="1"/>
  <c r="G520" i="10" s="1"/>
  <c r="G521" i="10" s="1"/>
  <c r="G522" i="10" s="1"/>
  <c r="G523" i="10" s="1"/>
  <c r="G524" i="10" s="1"/>
  <c r="G525" i="10" s="1"/>
  <c r="G526" i="10" s="1"/>
  <c r="G527" i="10" s="1"/>
  <c r="G528" i="10" s="1"/>
  <c r="G529" i="10" s="1"/>
  <c r="G530" i="10" s="1"/>
  <c r="G531" i="10" s="1"/>
  <c r="G532" i="10" s="1"/>
  <c r="G533" i="10" s="1"/>
  <c r="G534" i="10" s="1"/>
  <c r="G535" i="10" s="1"/>
  <c r="G536" i="10" s="1"/>
  <c r="G537" i="10" s="1"/>
  <c r="G538" i="10" s="1"/>
  <c r="G539" i="10" s="1"/>
  <c r="G540" i="10" s="1"/>
  <c r="G541" i="10" s="1"/>
  <c r="G542" i="10" s="1"/>
  <c r="G543" i="10" s="1"/>
  <c r="G544" i="10" s="1"/>
  <c r="G545" i="10" s="1"/>
  <c r="G546" i="10" s="1"/>
  <c r="G547" i="10" s="1"/>
  <c r="G548" i="10" s="1"/>
  <c r="G549" i="10" s="1"/>
  <c r="G550" i="10" s="1"/>
  <c r="G551" i="10" s="1"/>
  <c r="G552" i="10" s="1"/>
  <c r="G553" i="10" s="1"/>
  <c r="G554" i="10" s="1"/>
  <c r="G555" i="10" s="1"/>
  <c r="G556" i="10" s="1"/>
  <c r="G557" i="10" s="1"/>
  <c r="G558" i="10" s="1"/>
  <c r="G559" i="10" s="1"/>
  <c r="G560" i="10" s="1"/>
  <c r="G561" i="10" s="1"/>
  <c r="G562" i="10" s="1"/>
  <c r="G563" i="10" s="1"/>
  <c r="G564" i="10" s="1"/>
  <c r="G565" i="10" s="1"/>
  <c r="E568" i="10"/>
  <c r="E570" i="10" s="1"/>
  <c r="G553" i="11" l="1"/>
  <c r="G554" i="11" s="1"/>
  <c r="G555" i="11" s="1"/>
  <c r="G556" i="11" s="1"/>
  <c r="G557" i="11" s="1"/>
  <c r="G558" i="11" s="1"/>
  <c r="G559" i="11" s="1"/>
  <c r="G560" i="11" s="1"/>
  <c r="G561" i="11" s="1"/>
  <c r="E598" i="10"/>
  <c r="F569" i="10" l="1"/>
  <c r="F570" i="10" s="1"/>
  <c r="E609" i="10"/>
  <c r="E611" i="10" s="1"/>
  <c r="G562" i="11" l="1"/>
  <c r="G563" i="11" s="1"/>
  <c r="G564" i="11" s="1"/>
  <c r="G565" i="11" s="1"/>
  <c r="G566" i="11" s="1"/>
  <c r="G567" i="11" s="1"/>
  <c r="G568" i="11" s="1"/>
  <c r="G569" i="11" s="1"/>
  <c r="G570" i="11" s="1"/>
  <c r="G571" i="11" s="1"/>
  <c r="G572" i="11" s="1"/>
  <c r="G573" i="11" s="1"/>
  <c r="G574" i="11" s="1"/>
  <c r="G575" i="11" s="1"/>
  <c r="G576" i="11" s="1"/>
  <c r="G577" i="11" s="1"/>
  <c r="G578" i="11" s="1"/>
  <c r="G579" i="11" s="1"/>
  <c r="F598" i="10"/>
  <c r="G572" i="10"/>
  <c r="G571" i="10"/>
  <c r="E640" i="10"/>
  <c r="F609" i="10" l="1"/>
  <c r="F611" i="10" s="1"/>
  <c r="G598" i="10"/>
  <c r="G599" i="10" s="1"/>
  <c r="G600" i="10" s="1"/>
  <c r="G601" i="10" s="1"/>
  <c r="G602" i="10" s="1"/>
  <c r="G603" i="10" s="1"/>
  <c r="G604" i="10" s="1"/>
  <c r="G605" i="10" s="1"/>
  <c r="G606" i="10" s="1"/>
  <c r="E783" i="10"/>
  <c r="E785" i="10" s="1"/>
  <c r="F640" i="10" l="1"/>
  <c r="G612" i="10"/>
  <c r="G613" i="10"/>
  <c r="E813" i="10"/>
  <c r="F783" i="10" l="1"/>
  <c r="F785" i="10" s="1"/>
  <c r="G640" i="10"/>
  <c r="G641" i="10" s="1"/>
  <c r="G642" i="10" s="1"/>
  <c r="G643" i="10" s="1"/>
  <c r="G644" i="10" s="1"/>
  <c r="G645" i="10" s="1"/>
  <c r="G646" i="10" s="1"/>
  <c r="G647" i="10" s="1"/>
  <c r="G648" i="10" s="1"/>
  <c r="G649" i="10" s="1"/>
  <c r="G650" i="10" s="1"/>
  <c r="G651" i="10" s="1"/>
  <c r="G652" i="10" s="1"/>
  <c r="G653" i="10" s="1"/>
  <c r="G654" i="10" s="1"/>
  <c r="G655" i="10" s="1"/>
  <c r="G656" i="10" s="1"/>
  <c r="G657" i="10" s="1"/>
  <c r="G658" i="10" s="1"/>
  <c r="G659" i="10" s="1"/>
  <c r="G660" i="10" s="1"/>
  <c r="G661" i="10" s="1"/>
  <c r="G662" i="10" s="1"/>
  <c r="G663" i="10" s="1"/>
  <c r="G664" i="10" s="1"/>
  <c r="G665" i="10" s="1"/>
  <c r="G666" i="10" s="1"/>
  <c r="G667" i="10" s="1"/>
  <c r="G668" i="10" s="1"/>
  <c r="G669" i="10" s="1"/>
  <c r="G670" i="10" s="1"/>
  <c r="G671" i="10" s="1"/>
  <c r="G672" i="10" s="1"/>
  <c r="G673" i="10" s="1"/>
  <c r="G674" i="10" s="1"/>
  <c r="G675" i="10" s="1"/>
  <c r="G676" i="10" s="1"/>
  <c r="G677" i="10" s="1"/>
  <c r="G678" i="10" s="1"/>
  <c r="G679" i="10" s="1"/>
  <c r="G680" i="10" s="1"/>
  <c r="G681" i="10" s="1"/>
  <c r="G682" i="10" s="1"/>
  <c r="G683" i="10" s="1"/>
  <c r="G684" i="10" s="1"/>
  <c r="G685" i="10" s="1"/>
  <c r="G686" i="10" s="1"/>
  <c r="G687" i="10" s="1"/>
  <c r="G688" i="10" s="1"/>
  <c r="G689" i="10" s="1"/>
  <c r="G690" i="10" s="1"/>
  <c r="G691" i="10" s="1"/>
  <c r="G692" i="10" s="1"/>
  <c r="G693" i="10" s="1"/>
  <c r="G694" i="10" s="1"/>
  <c r="G695" i="10" s="1"/>
  <c r="G696" i="10" s="1"/>
  <c r="G697" i="10" s="1"/>
  <c r="G698" i="10" s="1"/>
  <c r="G699" i="10" s="1"/>
  <c r="G700" i="10" s="1"/>
  <c r="G701" i="10" s="1"/>
  <c r="G702" i="10" s="1"/>
  <c r="G703" i="10" s="1"/>
  <c r="G704" i="10" s="1"/>
  <c r="G705" i="10" s="1"/>
  <c r="G706" i="10" s="1"/>
  <c r="G707" i="10" s="1"/>
  <c r="G708" i="10" s="1"/>
  <c r="G709" i="10" s="1"/>
  <c r="G710" i="10" s="1"/>
  <c r="G711" i="10" s="1"/>
  <c r="G712" i="10" s="1"/>
  <c r="G713" i="10" s="1"/>
  <c r="G714" i="10" s="1"/>
  <c r="G715" i="10" s="1"/>
  <c r="G716" i="10" s="1"/>
  <c r="G717" i="10" s="1"/>
  <c r="G718" i="10" s="1"/>
  <c r="G719" i="10" s="1"/>
  <c r="G720" i="10" s="1"/>
  <c r="G721" i="10" s="1"/>
  <c r="G722" i="10" s="1"/>
  <c r="G723" i="10" s="1"/>
  <c r="G724" i="10" s="1"/>
  <c r="G725" i="10" s="1"/>
  <c r="G726" i="10" s="1"/>
  <c r="G727" i="10" s="1"/>
  <c r="G728" i="10" s="1"/>
  <c r="G729" i="10" s="1"/>
  <c r="G730" i="10" s="1"/>
  <c r="G731" i="10" s="1"/>
  <c r="G732" i="10" s="1"/>
  <c r="G733" i="10" s="1"/>
  <c r="G734" i="10" s="1"/>
  <c r="G735" i="10" s="1"/>
  <c r="G736" i="10" s="1"/>
  <c r="G737" i="10" s="1"/>
  <c r="G738" i="10" s="1"/>
  <c r="G739" i="10" s="1"/>
  <c r="G740" i="10" s="1"/>
  <c r="G741" i="10" s="1"/>
  <c r="G742" i="10" s="1"/>
  <c r="G743" i="10" s="1"/>
  <c r="G744" i="10" s="1"/>
  <c r="G745" i="10" s="1"/>
  <c r="G746" i="10" s="1"/>
  <c r="G747" i="10" s="1"/>
  <c r="G748" i="10" s="1"/>
  <c r="G749" i="10" s="1"/>
  <c r="G750" i="10" s="1"/>
  <c r="G751" i="10" s="1"/>
  <c r="G752" i="10" s="1"/>
  <c r="G753" i="10" s="1"/>
  <c r="G754" i="10" s="1"/>
  <c r="G755" i="10" s="1"/>
  <c r="G756" i="10" s="1"/>
  <c r="G757" i="10" s="1"/>
  <c r="G758" i="10" s="1"/>
  <c r="G759" i="10" s="1"/>
  <c r="G760" i="10" s="1"/>
  <c r="G761" i="10" s="1"/>
  <c r="G762" i="10" s="1"/>
  <c r="G763" i="10" s="1"/>
  <c r="G764" i="10" s="1"/>
  <c r="G765" i="10" s="1"/>
  <c r="G766" i="10" s="1"/>
  <c r="G767" i="10" s="1"/>
  <c r="G768" i="10" s="1"/>
  <c r="G769" i="10" s="1"/>
  <c r="G770" i="10" s="1"/>
  <c r="G771" i="10" s="1"/>
  <c r="G772" i="10" s="1"/>
  <c r="G773" i="10" s="1"/>
  <c r="G774" i="10" s="1"/>
  <c r="G775" i="10" s="1"/>
  <c r="G776" i="10" s="1"/>
  <c r="G777" i="10" s="1"/>
  <c r="G778" i="10" s="1"/>
  <c r="G779" i="10" s="1"/>
  <c r="G780" i="10" s="1"/>
  <c r="E889" i="10"/>
  <c r="E891" i="10" s="1"/>
  <c r="F813" i="10" l="1"/>
  <c r="G786" i="10"/>
  <c r="G787" i="10"/>
  <c r="E919" i="10"/>
  <c r="F889" i="10" l="1"/>
  <c r="G813" i="10"/>
  <c r="G814" i="10" s="1"/>
  <c r="G815" i="10" s="1"/>
  <c r="G816" i="10" s="1"/>
  <c r="G817" i="10" s="1"/>
  <c r="G818" i="10" s="1"/>
  <c r="G819" i="10" s="1"/>
  <c r="G820" i="10" s="1"/>
  <c r="G821" i="10" s="1"/>
  <c r="G822" i="10" s="1"/>
  <c r="G823" i="10" s="1"/>
  <c r="G824" i="10" s="1"/>
  <c r="G825" i="10" s="1"/>
  <c r="G826" i="10" s="1"/>
  <c r="G827" i="10" s="1"/>
  <c r="G828" i="10" s="1"/>
  <c r="G829" i="10" s="1"/>
  <c r="G830" i="10" s="1"/>
  <c r="G831" i="10" s="1"/>
  <c r="G832" i="10" s="1"/>
  <c r="G833" i="10" s="1"/>
  <c r="G834" i="10" s="1"/>
  <c r="G835" i="10" s="1"/>
  <c r="G836" i="10" s="1"/>
  <c r="G837" i="10" s="1"/>
  <c r="G838" i="10" s="1"/>
  <c r="G839" i="10" s="1"/>
  <c r="G840" i="10" s="1"/>
  <c r="G841" i="10" s="1"/>
  <c r="G842" i="10" s="1"/>
  <c r="G843" i="10" s="1"/>
  <c r="G844" i="10" s="1"/>
  <c r="G845" i="10" s="1"/>
  <c r="G846" i="10" s="1"/>
  <c r="G847" i="10" s="1"/>
  <c r="G848" i="10" s="1"/>
  <c r="G849" i="10" s="1"/>
  <c r="G850" i="10" s="1"/>
  <c r="G851" i="10" s="1"/>
  <c r="G852" i="10" s="1"/>
  <c r="G853" i="10" s="1"/>
  <c r="G854" i="10" s="1"/>
  <c r="G855" i="10" s="1"/>
  <c r="G856" i="10" s="1"/>
  <c r="G857" i="10" s="1"/>
  <c r="G858" i="10" s="1"/>
  <c r="G859" i="10" s="1"/>
  <c r="G860" i="10" s="1"/>
  <c r="G861" i="10" s="1"/>
  <c r="G862" i="10" s="1"/>
  <c r="G863" i="10" s="1"/>
  <c r="G864" i="10" s="1"/>
  <c r="G865" i="10" s="1"/>
  <c r="G866" i="10" s="1"/>
  <c r="G867" i="10" s="1"/>
  <c r="G868" i="10" s="1"/>
  <c r="G869" i="10" s="1"/>
  <c r="G870" i="10" s="1"/>
  <c r="G871" i="10" s="1"/>
  <c r="G872" i="10" s="1"/>
  <c r="G873" i="10" s="1"/>
  <c r="G874" i="10" s="1"/>
  <c r="G875" i="10" s="1"/>
  <c r="G876" i="10" s="1"/>
  <c r="G877" i="10" s="1"/>
  <c r="G878" i="10" s="1"/>
  <c r="G879" i="10" s="1"/>
  <c r="G880" i="10" s="1"/>
  <c r="G881" i="10" s="1"/>
  <c r="G882" i="10" s="1"/>
  <c r="G883" i="10" s="1"/>
  <c r="G884" i="10" s="1"/>
  <c r="G885" i="10" s="1"/>
  <c r="G886" i="10" s="1"/>
  <c r="E1046" i="10"/>
  <c r="E1048" i="10" s="1"/>
  <c r="G580" i="11" l="1"/>
  <c r="G581" i="11" s="1"/>
  <c r="G582" i="11" s="1"/>
  <c r="G583" i="11" s="1"/>
  <c r="G584" i="11" s="1"/>
  <c r="E1076" i="10"/>
  <c r="G585" i="11" l="1"/>
  <c r="F890" i="10"/>
  <c r="F891" i="10" s="1"/>
  <c r="E1084" i="10"/>
  <c r="E1086" i="10" s="1"/>
  <c r="E1117" i="10" s="1"/>
  <c r="G586" i="11" l="1"/>
  <c r="G587" i="11" s="1"/>
  <c r="G588" i="11" s="1"/>
  <c r="G589" i="11" s="1"/>
  <c r="G590" i="11" s="1"/>
  <c r="G591" i="11" s="1"/>
  <c r="G592" i="11" s="1"/>
  <c r="G593" i="11" s="1"/>
  <c r="G594" i="11" s="1"/>
  <c r="G595" i="11" s="1"/>
  <c r="G596" i="11" s="1"/>
  <c r="G597" i="11" s="1"/>
  <c r="G598" i="11" s="1"/>
  <c r="G599" i="11" s="1"/>
  <c r="G600" i="11" s="1"/>
  <c r="G601" i="11" s="1"/>
  <c r="G602" i="11" s="1"/>
  <c r="G603" i="11" s="1"/>
  <c r="G604" i="11" s="1"/>
  <c r="G605" i="11" s="1"/>
  <c r="G606" i="11" s="1"/>
  <c r="G607" i="11" s="1"/>
  <c r="G608" i="11" s="1"/>
  <c r="G609" i="11" s="1"/>
  <c r="G610" i="11" s="1"/>
  <c r="G611" i="11" s="1"/>
  <c r="G612" i="11" s="1"/>
  <c r="G613" i="11" s="1"/>
  <c r="G614" i="11" s="1"/>
  <c r="G892" i="10"/>
  <c r="F919" i="10"/>
  <c r="G893" i="10"/>
  <c r="G615" i="11" l="1"/>
  <c r="G616" i="11" s="1"/>
  <c r="G617" i="11" s="1"/>
  <c r="F1046" i="10"/>
  <c r="F1048" i="10" s="1"/>
  <c r="G919" i="10"/>
  <c r="G920" i="10" s="1"/>
  <c r="G921" i="10" s="1"/>
  <c r="G922" i="10" s="1"/>
  <c r="G923" i="10" s="1"/>
  <c r="G924" i="10" s="1"/>
  <c r="G925" i="10" s="1"/>
  <c r="G926" i="10" s="1"/>
  <c r="G927" i="10" s="1"/>
  <c r="G928" i="10" s="1"/>
  <c r="G929" i="10" s="1"/>
  <c r="G930" i="10" s="1"/>
  <c r="G931" i="10" s="1"/>
  <c r="G932" i="10" s="1"/>
  <c r="G933" i="10" s="1"/>
  <c r="G934" i="10" s="1"/>
  <c r="G935" i="10" s="1"/>
  <c r="G936" i="10" s="1"/>
  <c r="G937" i="10" s="1"/>
  <c r="G938" i="10" s="1"/>
  <c r="G939" i="10" s="1"/>
  <c r="G940" i="10" s="1"/>
  <c r="G941" i="10" s="1"/>
  <c r="G942" i="10" s="1"/>
  <c r="G943" i="10" s="1"/>
  <c r="G944" i="10" s="1"/>
  <c r="G945" i="10" s="1"/>
  <c r="G946" i="10" s="1"/>
  <c r="G947" i="10" s="1"/>
  <c r="G948" i="10" s="1"/>
  <c r="G949" i="10" s="1"/>
  <c r="G950" i="10" s="1"/>
  <c r="G951" i="10" s="1"/>
  <c r="G952" i="10" s="1"/>
  <c r="G953" i="10" s="1"/>
  <c r="G954" i="10" s="1"/>
  <c r="G955" i="10" s="1"/>
  <c r="G956" i="10" s="1"/>
  <c r="G957" i="10" s="1"/>
  <c r="G958" i="10" s="1"/>
  <c r="G959" i="10" s="1"/>
  <c r="G960" i="10" s="1"/>
  <c r="G961" i="10" s="1"/>
  <c r="G962" i="10" s="1"/>
  <c r="G963" i="10" s="1"/>
  <c r="G964" i="10" s="1"/>
  <c r="G965" i="10" s="1"/>
  <c r="G966" i="10" s="1"/>
  <c r="G967" i="10" s="1"/>
  <c r="G968" i="10" s="1"/>
  <c r="G969" i="10" s="1"/>
  <c r="G970" i="10" s="1"/>
  <c r="G971" i="10" s="1"/>
  <c r="G972" i="10" s="1"/>
  <c r="G973" i="10" s="1"/>
  <c r="G974" i="10" s="1"/>
  <c r="G975" i="10" s="1"/>
  <c r="G976" i="10" s="1"/>
  <c r="G977" i="10" s="1"/>
  <c r="G978" i="10" s="1"/>
  <c r="G979" i="10" s="1"/>
  <c r="G980" i="10" s="1"/>
  <c r="G981" i="10" s="1"/>
  <c r="G982" i="10" s="1"/>
  <c r="G983" i="10" s="1"/>
  <c r="G984" i="10" s="1"/>
  <c r="G985" i="10" s="1"/>
  <c r="G986" i="10" s="1"/>
  <c r="G987" i="10" s="1"/>
  <c r="G988" i="10" s="1"/>
  <c r="G989" i="10" s="1"/>
  <c r="G990" i="10" s="1"/>
  <c r="G991" i="10" s="1"/>
  <c r="G992" i="10" s="1"/>
  <c r="G993" i="10" s="1"/>
  <c r="G994" i="10" s="1"/>
  <c r="G995" i="10" s="1"/>
  <c r="G996" i="10" s="1"/>
  <c r="G997" i="10" s="1"/>
  <c r="G998" i="10" s="1"/>
  <c r="G999" i="10" s="1"/>
  <c r="G1000" i="10" s="1"/>
  <c r="G1001" i="10" s="1"/>
  <c r="G1002" i="10" s="1"/>
  <c r="G1003" i="10" s="1"/>
  <c r="G1004" i="10" s="1"/>
  <c r="G1005" i="10" s="1"/>
  <c r="G1006" i="10" s="1"/>
  <c r="G1007" i="10" s="1"/>
  <c r="G1008" i="10" s="1"/>
  <c r="G1009" i="10" s="1"/>
  <c r="G1010" i="10" s="1"/>
  <c r="G1011" i="10" s="1"/>
  <c r="G1012" i="10" s="1"/>
  <c r="G1013" i="10" s="1"/>
  <c r="G1014" i="10" s="1"/>
  <c r="G1015" i="10" s="1"/>
  <c r="G1016" i="10" s="1"/>
  <c r="G1017" i="10" s="1"/>
  <c r="G1018" i="10" s="1"/>
  <c r="G1019" i="10" s="1"/>
  <c r="G1020" i="10" s="1"/>
  <c r="G1021" i="10" s="1"/>
  <c r="G1022" i="10" s="1"/>
  <c r="G1023" i="10" s="1"/>
  <c r="G1024" i="10" s="1"/>
  <c r="G1025" i="10" s="1"/>
  <c r="G1026" i="10" s="1"/>
  <c r="G1027" i="10" s="1"/>
  <c r="G1028" i="10" s="1"/>
  <c r="G1029" i="10" s="1"/>
  <c r="G1030" i="10" s="1"/>
  <c r="G1031" i="10" s="1"/>
  <c r="G1032" i="10" s="1"/>
  <c r="G1033" i="10" s="1"/>
  <c r="G1034" i="10" s="1"/>
  <c r="G1035" i="10" s="1"/>
  <c r="G1036" i="10" s="1"/>
  <c r="G1037" i="10" s="1"/>
  <c r="G1038" i="10" s="1"/>
  <c r="G1039" i="10" s="1"/>
  <c r="G1040" i="10" s="1"/>
  <c r="G1041" i="10" s="1"/>
  <c r="G1042" i="10" s="1"/>
  <c r="G1043" i="10" s="1"/>
  <c r="G1044" i="10" s="1"/>
  <c r="E1359" i="10"/>
  <c r="E1361" i="10" s="1"/>
  <c r="I1361" i="10" s="1"/>
  <c r="G618" i="11" l="1"/>
  <c r="G619" i="11" s="1"/>
  <c r="G620" i="11" s="1"/>
  <c r="G621" i="11" s="1"/>
  <c r="G622" i="11" s="1"/>
  <c r="G623" i="11" s="1"/>
  <c r="G624" i="11" s="1"/>
  <c r="G625" i="11" s="1"/>
  <c r="G626" i="11" s="1"/>
  <c r="G627" i="11" s="1"/>
  <c r="G628" i="11" s="1"/>
  <c r="G629" i="11" s="1"/>
  <c r="G630" i="11" s="1"/>
  <c r="G631" i="11" s="1"/>
  <c r="G632" i="11" s="1"/>
  <c r="G633" i="11" s="1"/>
  <c r="G634" i="11" s="1"/>
  <c r="G635" i="11" s="1"/>
  <c r="G636" i="11" s="1"/>
  <c r="G637" i="11" s="1"/>
  <c r="G638" i="11" s="1"/>
  <c r="G639" i="11" s="1"/>
  <c r="G640" i="11" s="1"/>
  <c r="G641" i="11" s="1"/>
  <c r="G642" i="11" s="1"/>
  <c r="G643" i="11" s="1"/>
  <c r="G644" i="11" s="1"/>
  <c r="G645" i="11" s="1"/>
  <c r="G646" i="11" s="1"/>
  <c r="G647" i="11" s="1"/>
  <c r="G648" i="11" s="1"/>
  <c r="G649" i="11" s="1"/>
  <c r="G650" i="11" s="1"/>
  <c r="G651" i="11" s="1"/>
  <c r="G652" i="11" s="1"/>
  <c r="G653" i="11" s="1"/>
  <c r="G654" i="11" s="1"/>
  <c r="G655" i="11" s="1"/>
  <c r="G656" i="11" s="1"/>
  <c r="G657" i="11" s="1"/>
  <c r="G658" i="11" s="1"/>
  <c r="G659" i="11" s="1"/>
  <c r="G660" i="11" s="1"/>
  <c r="G1049" i="10"/>
  <c r="G1050" i="10"/>
  <c r="F1076" i="10"/>
  <c r="G661" i="11" l="1"/>
  <c r="G662" i="11" s="1"/>
  <c r="F1084" i="10"/>
  <c r="F1086" i="10" s="1"/>
  <c r="G1076" i="10"/>
  <c r="G1077" i="10" s="1"/>
  <c r="G1078" i="10" s="1"/>
  <c r="G1079" i="10" s="1"/>
  <c r="G1080" i="10" s="1"/>
  <c r="G1081" i="10" s="1"/>
  <c r="I70" i="1"/>
  <c r="G1087" i="10" l="1"/>
  <c r="G1089" i="10"/>
  <c r="D18" i="7"/>
  <c r="E18" i="7"/>
  <c r="C18" i="7"/>
  <c r="E7" i="7"/>
  <c r="E8" i="7"/>
  <c r="E9" i="7"/>
  <c r="E10" i="7"/>
  <c r="E11" i="7"/>
  <c r="E12" i="7"/>
  <c r="E13" i="7"/>
  <c r="E14" i="7"/>
  <c r="E15" i="7"/>
  <c r="E16" i="7"/>
  <c r="E17" i="7"/>
  <c r="E6" i="7"/>
  <c r="C12" i="9"/>
  <c r="D9" i="9"/>
  <c r="D7" i="9"/>
  <c r="D12" i="9" s="1"/>
  <c r="G663" i="11" l="1"/>
  <c r="G664" i="11" s="1"/>
  <c r="G665" i="11" s="1"/>
  <c r="F1359" i="10"/>
  <c r="G1117" i="10"/>
  <c r="G1118" i="10" s="1"/>
  <c r="G1119" i="10" s="1"/>
  <c r="G1120" i="10" s="1"/>
  <c r="G1121" i="10" s="1"/>
  <c r="G1122" i="10" s="1"/>
  <c r="G1123" i="10" s="1"/>
  <c r="G1124" i="10" s="1"/>
  <c r="G1125" i="10" s="1"/>
  <c r="G1126" i="10" s="1"/>
  <c r="G1127" i="10" s="1"/>
  <c r="G1128" i="10" s="1"/>
  <c r="G1129" i="10" s="1"/>
  <c r="G1130" i="10" s="1"/>
  <c r="G1131" i="10" s="1"/>
  <c r="G1132" i="10" s="1"/>
  <c r="G1133" i="10" s="1"/>
  <c r="G1134" i="10" s="1"/>
  <c r="G1135" i="10" s="1"/>
  <c r="G1136" i="10" s="1"/>
  <c r="G1137" i="10" s="1"/>
  <c r="G1138" i="10" s="1"/>
  <c r="G1139" i="10" s="1"/>
  <c r="G1140" i="10" s="1"/>
  <c r="G1141" i="10" s="1"/>
  <c r="G1142" i="10" s="1"/>
  <c r="G1143" i="10" s="1"/>
  <c r="G1144" i="10" s="1"/>
  <c r="G1145" i="10" s="1"/>
  <c r="G1146" i="10" s="1"/>
  <c r="G1147" i="10" s="1"/>
  <c r="G1148" i="10" s="1"/>
  <c r="G1149" i="10" s="1"/>
  <c r="G1150" i="10" s="1"/>
  <c r="G1151" i="10" s="1"/>
  <c r="G1152" i="10" s="1"/>
  <c r="G1153" i="10" s="1"/>
  <c r="G1154" i="10" s="1"/>
  <c r="G1155" i="10" s="1"/>
  <c r="G1156" i="10" s="1"/>
  <c r="G1157" i="10" s="1"/>
  <c r="G1158" i="10" s="1"/>
  <c r="G1159" i="10" s="1"/>
  <c r="G1160" i="10" s="1"/>
  <c r="G1161" i="10" s="1"/>
  <c r="G1162" i="10" s="1"/>
  <c r="G1163" i="10" s="1"/>
  <c r="G1164" i="10" s="1"/>
  <c r="G1165" i="10" s="1"/>
  <c r="G1166" i="10" s="1"/>
  <c r="G1167" i="10" s="1"/>
  <c r="G1168" i="10" s="1"/>
  <c r="G1169" i="10" s="1"/>
  <c r="G1170" i="10" s="1"/>
  <c r="G1171" i="10" s="1"/>
  <c r="G1172" i="10" s="1"/>
  <c r="G1173" i="10" s="1"/>
  <c r="G1174" i="10" s="1"/>
  <c r="G1175" i="10" s="1"/>
  <c r="G1176" i="10" s="1"/>
  <c r="G1177" i="10" s="1"/>
  <c r="G1178" i="10" s="1"/>
  <c r="G1179" i="10" s="1"/>
  <c r="G1180" i="10" s="1"/>
  <c r="G1181" i="10" s="1"/>
  <c r="G1182" i="10" s="1"/>
  <c r="G1183" i="10" s="1"/>
  <c r="G1184" i="10" s="1"/>
  <c r="G1185" i="10" s="1"/>
  <c r="G1186" i="10" s="1"/>
  <c r="G1187" i="10" s="1"/>
  <c r="G1188" i="10" s="1"/>
  <c r="G1189" i="10" s="1"/>
  <c r="G1190" i="10" s="1"/>
  <c r="G1191" i="10" s="1"/>
  <c r="G1192" i="10" s="1"/>
  <c r="G1193" i="10" s="1"/>
  <c r="G1194" i="10" s="1"/>
  <c r="G1195" i="10" s="1"/>
  <c r="G1196" i="10" s="1"/>
  <c r="G1197" i="10" s="1"/>
  <c r="G1198" i="10" s="1"/>
  <c r="G1199" i="10" s="1"/>
  <c r="G1200" i="10" s="1"/>
  <c r="G1201" i="10" s="1"/>
  <c r="G1202" i="10" s="1"/>
  <c r="G1203" i="10" s="1"/>
  <c r="G1204" i="10" s="1"/>
  <c r="G1205" i="10" s="1"/>
  <c r="G1206" i="10" s="1"/>
  <c r="G1207" i="10" s="1"/>
  <c r="G1208" i="10" s="1"/>
  <c r="G1209" i="10" s="1"/>
  <c r="G1210" i="10" s="1"/>
  <c r="G1211" i="10" s="1"/>
  <c r="G1212" i="10" s="1"/>
  <c r="G1213" i="10" s="1"/>
  <c r="G1214" i="10" s="1"/>
  <c r="G1215" i="10" s="1"/>
  <c r="G1216" i="10" s="1"/>
  <c r="G1217" i="10" s="1"/>
  <c r="G1218" i="10" s="1"/>
  <c r="G1219" i="10" s="1"/>
  <c r="G1220" i="10" s="1"/>
  <c r="G1221" i="10" s="1"/>
  <c r="G1222" i="10" s="1"/>
  <c r="G1223" i="10" s="1"/>
  <c r="G1224" i="10" s="1"/>
  <c r="G1225" i="10" s="1"/>
  <c r="G1226" i="10" s="1"/>
  <c r="G1227" i="10" s="1"/>
  <c r="G1228" i="10" s="1"/>
  <c r="G1229" i="10" s="1"/>
  <c r="G1230" i="10" s="1"/>
  <c r="G1231" i="10" s="1"/>
  <c r="G1232" i="10" s="1"/>
  <c r="G1233" i="10" s="1"/>
  <c r="G1234" i="10" s="1"/>
  <c r="G1235" i="10" s="1"/>
  <c r="G1236" i="10" s="1"/>
  <c r="G1237" i="10" s="1"/>
  <c r="G1238" i="10" s="1"/>
  <c r="G1239" i="10" s="1"/>
  <c r="G1240" i="10" s="1"/>
  <c r="G1241" i="10" s="1"/>
  <c r="G1242" i="10" s="1"/>
  <c r="G1243" i="10" s="1"/>
  <c r="G1244" i="10" s="1"/>
  <c r="G1245" i="10" s="1"/>
  <c r="G1246" i="10" s="1"/>
  <c r="G1247" i="10" s="1"/>
  <c r="G1248" i="10" s="1"/>
  <c r="G1249" i="10" s="1"/>
  <c r="G1250" i="10" s="1"/>
  <c r="G1251" i="10" s="1"/>
  <c r="G1252" i="10" s="1"/>
  <c r="G1253" i="10" s="1"/>
  <c r="G1254" i="10" s="1"/>
  <c r="G1255" i="10" s="1"/>
  <c r="G1256" i="10" s="1"/>
  <c r="G1257" i="10" s="1"/>
  <c r="G1258" i="10" s="1"/>
  <c r="G1259" i="10" s="1"/>
  <c r="G1260" i="10" s="1"/>
  <c r="G1261" i="10" s="1"/>
  <c r="G1262" i="10" s="1"/>
  <c r="G1263" i="10" s="1"/>
  <c r="G1264" i="10" s="1"/>
  <c r="G1265" i="10" s="1"/>
  <c r="G1266" i="10" s="1"/>
  <c r="G1267" i="10" s="1"/>
  <c r="G1268" i="10" s="1"/>
  <c r="G1269" i="10" s="1"/>
  <c r="G1270" i="10" s="1"/>
  <c r="G1271" i="10" s="1"/>
  <c r="G1272" i="10" s="1"/>
  <c r="G1273" i="10" s="1"/>
  <c r="G1274" i="10" s="1"/>
  <c r="G1275" i="10" s="1"/>
  <c r="G1276" i="10" s="1"/>
  <c r="G1277" i="10" s="1"/>
  <c r="G1278" i="10" s="1"/>
  <c r="G1279" i="10" s="1"/>
  <c r="G1280" i="10" s="1"/>
  <c r="G1281" i="10" s="1"/>
  <c r="G1282" i="10" s="1"/>
  <c r="G1283" i="10" s="1"/>
  <c r="G1284" i="10" s="1"/>
  <c r="G1285" i="10" s="1"/>
  <c r="G1286" i="10" s="1"/>
  <c r="G1287" i="10" s="1"/>
  <c r="G1288" i="10" s="1"/>
  <c r="G1289" i="10" s="1"/>
  <c r="G1290" i="10" s="1"/>
  <c r="G1291" i="10" s="1"/>
  <c r="G1292" i="10" s="1"/>
  <c r="G1293" i="10" s="1"/>
  <c r="G1294" i="10" s="1"/>
  <c r="G1295" i="10" s="1"/>
  <c r="G1296" i="10" s="1"/>
  <c r="G1297" i="10" s="1"/>
  <c r="G1298" i="10" s="1"/>
  <c r="G1299" i="10" s="1"/>
  <c r="G1300" i="10" s="1"/>
  <c r="G1301" i="10" s="1"/>
  <c r="G1302" i="10" s="1"/>
  <c r="G1303" i="10" s="1"/>
  <c r="G1304" i="10" s="1"/>
  <c r="G1305" i="10" s="1"/>
  <c r="G1306" i="10" s="1"/>
  <c r="G1307" i="10" s="1"/>
  <c r="G1308" i="10" s="1"/>
  <c r="G1309" i="10" s="1"/>
  <c r="G1310" i="10" s="1"/>
  <c r="G1311" i="10" s="1"/>
  <c r="G1312" i="10" s="1"/>
  <c r="G1313" i="10" s="1"/>
  <c r="G1314" i="10" s="1"/>
  <c r="G1315" i="10" s="1"/>
  <c r="G1316" i="10" s="1"/>
  <c r="G1317" i="10" s="1"/>
  <c r="G1318" i="10" s="1"/>
  <c r="G1319" i="10" s="1"/>
  <c r="G1320" i="10" s="1"/>
  <c r="G1321" i="10" s="1"/>
  <c r="G1322" i="10" s="1"/>
  <c r="G1323" i="10" s="1"/>
  <c r="G1324" i="10" s="1"/>
  <c r="G1325" i="10" s="1"/>
  <c r="G1326" i="10" s="1"/>
  <c r="G1327" i="10" s="1"/>
  <c r="G1328" i="10" s="1"/>
  <c r="G1329" i="10" s="1"/>
  <c r="G1330" i="10" s="1"/>
  <c r="G1331" i="10" s="1"/>
  <c r="G1332" i="10" s="1"/>
  <c r="G1333" i="10" s="1"/>
  <c r="G1334" i="10" s="1"/>
  <c r="G1335" i="10" s="1"/>
  <c r="G1336" i="10" s="1"/>
  <c r="G1337" i="10" s="1"/>
  <c r="G1338" i="10" s="1"/>
  <c r="G1339" i="10" s="1"/>
  <c r="G1340" i="10" s="1"/>
  <c r="G1341" i="10" s="1"/>
  <c r="G1342" i="10" s="1"/>
  <c r="G1343" i="10" s="1"/>
  <c r="G1344" i="10" s="1"/>
  <c r="G1345" i="10" s="1"/>
  <c r="G1346" i="10" s="1"/>
  <c r="G1347" i="10" s="1"/>
  <c r="G1348" i="10" s="1"/>
  <c r="G1349" i="10" s="1"/>
  <c r="G1350" i="10" s="1"/>
  <c r="G1351" i="10" s="1"/>
  <c r="G1352" i="10" s="1"/>
  <c r="G1353" i="10" s="1"/>
  <c r="G1354" i="10" s="1"/>
  <c r="G1355" i="10" s="1"/>
  <c r="G1356" i="10" s="1"/>
  <c r="G1357" i="10" s="1"/>
  <c r="K73" i="1"/>
  <c r="K74" i="1"/>
  <c r="K72" i="1"/>
  <c r="F86" i="1"/>
  <c r="E86" i="1"/>
  <c r="F78" i="1"/>
  <c r="E78" i="1"/>
  <c r="E58" i="1"/>
  <c r="F49" i="1"/>
  <c r="E49" i="1"/>
  <c r="E34" i="1"/>
  <c r="F30" i="1"/>
  <c r="F35" i="1" s="1"/>
  <c r="E30" i="1"/>
  <c r="F25" i="1"/>
  <c r="E25" i="1"/>
  <c r="H132" i="2"/>
  <c r="F9" i="2"/>
  <c r="H439" i="2"/>
  <c r="H438" i="2" s="1"/>
  <c r="G438" i="2"/>
  <c r="C438" i="2"/>
  <c r="H437" i="2"/>
  <c r="H436" i="2" s="1"/>
  <c r="G436" i="2"/>
  <c r="C436" i="2"/>
  <c r="H435" i="2"/>
  <c r="H434" i="2" s="1"/>
  <c r="G434" i="2"/>
  <c r="G433" i="2" s="1"/>
  <c r="G432" i="2" s="1"/>
  <c r="C434" i="2"/>
  <c r="C433" i="2"/>
  <c r="C432" i="2" s="1"/>
  <c r="H431" i="2"/>
  <c r="H430" i="2" s="1"/>
  <c r="G430" i="2"/>
  <c r="C430" i="2"/>
  <c r="H429" i="2"/>
  <c r="H428" i="2" s="1"/>
  <c r="G428" i="2"/>
  <c r="C428" i="2"/>
  <c r="H426" i="2"/>
  <c r="G426" i="2"/>
  <c r="G425" i="2" s="1"/>
  <c r="G424" i="2" s="1"/>
  <c r="G423" i="2" s="1"/>
  <c r="C426" i="2"/>
  <c r="C425" i="2"/>
  <c r="C424" i="2" s="1"/>
  <c r="C423" i="2" s="1"/>
  <c r="H416" i="2"/>
  <c r="G416" i="2"/>
  <c r="C416" i="2"/>
  <c r="H415" i="2"/>
  <c r="H414" i="2" s="1"/>
  <c r="G414" i="2"/>
  <c r="C414" i="2"/>
  <c r="H413" i="2"/>
  <c r="H412" i="2"/>
  <c r="G411" i="2"/>
  <c r="C411" i="2"/>
  <c r="H410" i="2"/>
  <c r="H409" i="2"/>
  <c r="G408" i="2"/>
  <c r="C408" i="2"/>
  <c r="H407" i="2"/>
  <c r="H406" i="2" s="1"/>
  <c r="G406" i="2"/>
  <c r="G403" i="2" s="1"/>
  <c r="C406" i="2"/>
  <c r="H405" i="2"/>
  <c r="H404" i="2" s="1"/>
  <c r="G404" i="2"/>
  <c r="C404" i="2"/>
  <c r="H402" i="2"/>
  <c r="H401" i="2" s="1"/>
  <c r="H400" i="2" s="1"/>
  <c r="G401" i="2"/>
  <c r="G400" i="2" s="1"/>
  <c r="C401" i="2"/>
  <c r="C400" i="2" s="1"/>
  <c r="H398" i="2"/>
  <c r="H397" i="2" s="1"/>
  <c r="G397" i="2"/>
  <c r="C397" i="2"/>
  <c r="H396" i="2"/>
  <c r="H395" i="2" s="1"/>
  <c r="G395" i="2"/>
  <c r="C395" i="2"/>
  <c r="H394" i="2"/>
  <c r="H393" i="2" s="1"/>
  <c r="G393" i="2"/>
  <c r="C393" i="2"/>
  <c r="C392" i="2" s="1"/>
  <c r="C391" i="2" s="1"/>
  <c r="H389" i="2"/>
  <c r="H388" i="2" s="1"/>
  <c r="G388" i="2"/>
  <c r="C388" i="2"/>
  <c r="H387" i="2"/>
  <c r="H386" i="2" s="1"/>
  <c r="G386" i="2"/>
  <c r="C386" i="2"/>
  <c r="H385" i="2"/>
  <c r="H384" i="2" s="1"/>
  <c r="G384" i="2"/>
  <c r="C384" i="2"/>
  <c r="H382" i="2"/>
  <c r="H381" i="2" s="1"/>
  <c r="H380" i="2" s="1"/>
  <c r="G381" i="2"/>
  <c r="G380" i="2" s="1"/>
  <c r="C381" i="2"/>
  <c r="C380" i="2" s="1"/>
  <c r="H374" i="2"/>
  <c r="H373" i="2" s="1"/>
  <c r="G373" i="2"/>
  <c r="C373" i="2"/>
  <c r="H372" i="2"/>
  <c r="H371" i="2" s="1"/>
  <c r="G371" i="2"/>
  <c r="C371" i="2"/>
  <c r="H370" i="2"/>
  <c r="H369" i="2" s="1"/>
  <c r="G369" i="2"/>
  <c r="C369" i="2"/>
  <c r="H366" i="2"/>
  <c r="H365" i="2" s="1"/>
  <c r="G365" i="2"/>
  <c r="C365" i="2"/>
  <c r="H363" i="2"/>
  <c r="G363" i="2"/>
  <c r="C363" i="2"/>
  <c r="H362" i="2"/>
  <c r="H361" i="2" s="1"/>
  <c r="G361" i="2"/>
  <c r="C361" i="2"/>
  <c r="C360" i="2" s="1"/>
  <c r="H359" i="2"/>
  <c r="H358" i="2" s="1"/>
  <c r="H357" i="2" s="1"/>
  <c r="G358" i="2"/>
  <c r="C358" i="2"/>
  <c r="C357" i="2" s="1"/>
  <c r="G357" i="2"/>
  <c r="H355" i="2"/>
  <c r="H354" i="2" s="1"/>
  <c r="G354" i="2"/>
  <c r="C354" i="2"/>
  <c r="H353" i="2"/>
  <c r="H352" i="2" s="1"/>
  <c r="G352" i="2"/>
  <c r="C352" i="2"/>
  <c r="H350" i="2"/>
  <c r="G350" i="2"/>
  <c r="C350" i="2"/>
  <c r="H346" i="2"/>
  <c r="H345" i="2" s="1"/>
  <c r="G345" i="2"/>
  <c r="C345" i="2"/>
  <c r="H344" i="2"/>
  <c r="H343" i="2" s="1"/>
  <c r="G343" i="2"/>
  <c r="C343" i="2"/>
  <c r="H342" i="2"/>
  <c r="H341" i="2" s="1"/>
  <c r="G341" i="2"/>
  <c r="C341" i="2"/>
  <c r="C340" i="2" s="1"/>
  <c r="C339" i="2" s="1"/>
  <c r="C338" i="2" s="1"/>
  <c r="H330" i="2"/>
  <c r="G330" i="2"/>
  <c r="C330" i="2"/>
  <c r="H328" i="2"/>
  <c r="G328" i="2"/>
  <c r="C328" i="2"/>
  <c r="H326" i="2"/>
  <c r="G326" i="2"/>
  <c r="C326" i="2"/>
  <c r="H323" i="2"/>
  <c r="H322" i="2" s="1"/>
  <c r="G322" i="2"/>
  <c r="C322" i="2"/>
  <c r="H321" i="2"/>
  <c r="H320" i="2" s="1"/>
  <c r="G320" i="2"/>
  <c r="G317" i="2" s="1"/>
  <c r="G316" i="2" s="1"/>
  <c r="C320" i="2"/>
  <c r="H319" i="2"/>
  <c r="H318" i="2" s="1"/>
  <c r="G318" i="2"/>
  <c r="C318" i="2"/>
  <c r="C317" i="2" s="1"/>
  <c r="C316" i="2" s="1"/>
  <c r="H314" i="2"/>
  <c r="G314" i="2"/>
  <c r="C314" i="2"/>
  <c r="H313" i="2"/>
  <c r="H312" i="2" s="1"/>
  <c r="G312" i="2"/>
  <c r="C312" i="2"/>
  <c r="H310" i="2"/>
  <c r="G310" i="2"/>
  <c r="C310" i="2"/>
  <c r="H306" i="2"/>
  <c r="G306" i="2"/>
  <c r="C306" i="2"/>
  <c r="H304" i="2"/>
  <c r="G304" i="2"/>
  <c r="C304" i="2"/>
  <c r="H302" i="2"/>
  <c r="G302" i="2"/>
  <c r="C302" i="2"/>
  <c r="H294" i="2"/>
  <c r="H293" i="2" s="1"/>
  <c r="G293" i="2"/>
  <c r="C293" i="2"/>
  <c r="H292" i="2"/>
  <c r="H291" i="2" s="1"/>
  <c r="G291" i="2"/>
  <c r="C291" i="2"/>
  <c r="H290" i="2"/>
  <c r="H289" i="2" s="1"/>
  <c r="G289" i="2"/>
  <c r="C289" i="2"/>
  <c r="H285" i="2"/>
  <c r="G285" i="2"/>
  <c r="C285" i="2"/>
  <c r="H283" i="2"/>
  <c r="G283" i="2"/>
  <c r="C283" i="2"/>
  <c r="H282" i="2"/>
  <c r="H281" i="2" s="1"/>
  <c r="G281" i="2"/>
  <c r="C281" i="2"/>
  <c r="C280" i="2" s="1"/>
  <c r="C279" i="2" s="1"/>
  <c r="H277" i="2"/>
  <c r="H276" i="2" s="1"/>
  <c r="G276" i="2"/>
  <c r="C276" i="2"/>
  <c r="H275" i="2"/>
  <c r="H274" i="2" s="1"/>
  <c r="G274" i="2"/>
  <c r="C274" i="2"/>
  <c r="H272" i="2"/>
  <c r="G272" i="2"/>
  <c r="C272" i="2"/>
  <c r="H270" i="2"/>
  <c r="H269" i="2" s="1"/>
  <c r="H268" i="2" s="1"/>
  <c r="G269" i="2"/>
  <c r="G268" i="2" s="1"/>
  <c r="C269" i="2"/>
  <c r="C268" i="2" s="1"/>
  <c r="H266" i="2"/>
  <c r="H265" i="2" s="1"/>
  <c r="G265" i="2"/>
  <c r="C265" i="2"/>
  <c r="H264" i="2"/>
  <c r="H263" i="2" s="1"/>
  <c r="G263" i="2"/>
  <c r="C263" i="2"/>
  <c r="H262" i="2"/>
  <c r="H261" i="2" s="1"/>
  <c r="G261" i="2"/>
  <c r="C261" i="2"/>
  <c r="H254" i="2"/>
  <c r="H253" i="2" s="1"/>
  <c r="G253" i="2"/>
  <c r="C253" i="2"/>
  <c r="H251" i="2"/>
  <c r="G251" i="2"/>
  <c r="C251" i="2"/>
  <c r="H247" i="2"/>
  <c r="H246" i="2" s="1"/>
  <c r="H245" i="2" s="1"/>
  <c r="H244" i="2" s="1"/>
  <c r="H243" i="2" s="1"/>
  <c r="G246" i="2"/>
  <c r="G245" i="2" s="1"/>
  <c r="G244" i="2" s="1"/>
  <c r="G243" i="2" s="1"/>
  <c r="C246" i="2"/>
  <c r="C245" i="2" s="1"/>
  <c r="C244" i="2" s="1"/>
  <c r="C243" i="2" s="1"/>
  <c r="H242" i="2"/>
  <c r="H241" i="2" s="1"/>
  <c r="H240" i="2" s="1"/>
  <c r="H239" i="2" s="1"/>
  <c r="G241" i="2"/>
  <c r="C241" i="2"/>
  <c r="C240" i="2" s="1"/>
  <c r="C239" i="2" s="1"/>
  <c r="G240" i="2"/>
  <c r="G239" i="2" s="1"/>
  <c r="H237" i="2"/>
  <c r="H236" i="2" s="1"/>
  <c r="H235" i="2" s="1"/>
  <c r="G237" i="2"/>
  <c r="C237" i="2"/>
  <c r="C236" i="2" s="1"/>
  <c r="C235" i="2" s="1"/>
  <c r="G236" i="2"/>
  <c r="G235" i="2" s="1"/>
  <c r="H230" i="2"/>
  <c r="H229" i="2" s="1"/>
  <c r="H228" i="2" s="1"/>
  <c r="G230" i="2"/>
  <c r="G229" i="2" s="1"/>
  <c r="G228" i="2" s="1"/>
  <c r="C230" i="2"/>
  <c r="C229" i="2" s="1"/>
  <c r="C228" i="2" s="1"/>
  <c r="H226" i="2"/>
  <c r="H225" i="2" s="1"/>
  <c r="G226" i="2"/>
  <c r="G225" i="2" s="1"/>
  <c r="C226" i="2"/>
  <c r="C225" i="2" s="1"/>
  <c r="H223" i="2"/>
  <c r="H222" i="2" s="1"/>
  <c r="G223" i="2"/>
  <c r="C223" i="2"/>
  <c r="C222" i="2" s="1"/>
  <c r="G222" i="2"/>
  <c r="H219" i="2"/>
  <c r="H218" i="2" s="1"/>
  <c r="G219" i="2"/>
  <c r="C219" i="2"/>
  <c r="C218" i="2" s="1"/>
  <c r="G218" i="2"/>
  <c r="H217" i="2"/>
  <c r="H216" i="2" s="1"/>
  <c r="H215" i="2" s="1"/>
  <c r="H214" i="2" s="1"/>
  <c r="G216" i="2"/>
  <c r="G215" i="2" s="1"/>
  <c r="G214" i="2" s="1"/>
  <c r="C216" i="2"/>
  <c r="C215" i="2" s="1"/>
  <c r="H209" i="2"/>
  <c r="H208" i="2"/>
  <c r="G207" i="2"/>
  <c r="G206" i="2" s="1"/>
  <c r="G205" i="2" s="1"/>
  <c r="C207" i="2"/>
  <c r="C206" i="2"/>
  <c r="C205" i="2" s="1"/>
  <c r="H204" i="2"/>
  <c r="H203" i="2" s="1"/>
  <c r="G203" i="2"/>
  <c r="C203" i="2"/>
  <c r="H202" i="2"/>
  <c r="H201" i="2" s="1"/>
  <c r="G201" i="2"/>
  <c r="C201" i="2"/>
  <c r="C200" i="2" s="1"/>
  <c r="C199" i="2" s="1"/>
  <c r="H198" i="2"/>
  <c r="H197" i="2" s="1"/>
  <c r="G197" i="2"/>
  <c r="C197" i="2"/>
  <c r="H196" i="2"/>
  <c r="H195" i="2"/>
  <c r="G193" i="2"/>
  <c r="C193" i="2"/>
  <c r="H192" i="2"/>
  <c r="H191" i="2"/>
  <c r="G190" i="2"/>
  <c r="C190" i="2"/>
  <c r="H189" i="2"/>
  <c r="H188" i="2"/>
  <c r="G187" i="2"/>
  <c r="C187" i="2"/>
  <c r="H186" i="2"/>
  <c r="H185" i="2" s="1"/>
  <c r="G185" i="2"/>
  <c r="G184" i="2" s="1"/>
  <c r="G183" i="2" s="1"/>
  <c r="C185" i="2"/>
  <c r="C184" i="2"/>
  <c r="C183" i="2" s="1"/>
  <c r="H180" i="2"/>
  <c r="H179" i="2" s="1"/>
  <c r="H178" i="2" s="1"/>
  <c r="G180" i="2"/>
  <c r="C180" i="2"/>
  <c r="C179" i="2" s="1"/>
  <c r="C178" i="2" s="1"/>
  <c r="G179" i="2"/>
  <c r="G178" i="2" s="1"/>
  <c r="H176" i="2"/>
  <c r="H175" i="2" s="1"/>
  <c r="H174" i="2" s="1"/>
  <c r="G176" i="2"/>
  <c r="C176" i="2"/>
  <c r="C175" i="2" s="1"/>
  <c r="C174" i="2" s="1"/>
  <c r="G175" i="2"/>
  <c r="G174" i="2" s="1"/>
  <c r="H172" i="2"/>
  <c r="H171" i="2" s="1"/>
  <c r="H170" i="2" s="1"/>
  <c r="G172" i="2"/>
  <c r="C172" i="2"/>
  <c r="C171" i="2" s="1"/>
  <c r="C170" i="2" s="1"/>
  <c r="G171" i="2"/>
  <c r="G170" i="2" s="1"/>
  <c r="H166" i="2"/>
  <c r="H164" i="2" s="1"/>
  <c r="H163" i="2" s="1"/>
  <c r="H162" i="2" s="1"/>
  <c r="G164" i="2"/>
  <c r="G163" i="2" s="1"/>
  <c r="G162" i="2" s="1"/>
  <c r="C164" i="2"/>
  <c r="C163" i="2" s="1"/>
  <c r="C162" i="2" s="1"/>
  <c r="H161" i="2"/>
  <c r="H160" i="2" s="1"/>
  <c r="H159" i="2" s="1"/>
  <c r="H158" i="2" s="1"/>
  <c r="G160" i="2"/>
  <c r="G159" i="2" s="1"/>
  <c r="G158" i="2" s="1"/>
  <c r="C160" i="2"/>
  <c r="C159" i="2" s="1"/>
  <c r="C158" i="2" s="1"/>
  <c r="H157" i="2"/>
  <c r="H156" i="2" s="1"/>
  <c r="H155" i="2" s="1"/>
  <c r="H154" i="2" s="1"/>
  <c r="G156" i="2"/>
  <c r="G155" i="2" s="1"/>
  <c r="G154" i="2" s="1"/>
  <c r="C156" i="2"/>
  <c r="C155" i="2" s="1"/>
  <c r="C154" i="2" s="1"/>
  <c r="H153" i="2"/>
  <c r="H151" i="2" s="1"/>
  <c r="H150" i="2" s="1"/>
  <c r="H149" i="2" s="1"/>
  <c r="G151" i="2"/>
  <c r="C151" i="2"/>
  <c r="C150" i="2" s="1"/>
  <c r="C149" i="2" s="1"/>
  <c r="G150" i="2"/>
  <c r="G149" i="2" s="1"/>
  <c r="H147" i="2"/>
  <c r="G147" i="2"/>
  <c r="C147" i="2"/>
  <c r="H145" i="2"/>
  <c r="H144" i="2" s="1"/>
  <c r="G144" i="2"/>
  <c r="G143" i="2" s="1"/>
  <c r="G142" i="2" s="1"/>
  <c r="C144" i="2"/>
  <c r="C143" i="2"/>
  <c r="C142" i="2" s="1"/>
  <c r="H140" i="2"/>
  <c r="H139" i="2" s="1"/>
  <c r="G140" i="2"/>
  <c r="G139" i="2" s="1"/>
  <c r="C140" i="2"/>
  <c r="C139" i="2"/>
  <c r="H137" i="2"/>
  <c r="H136" i="2" s="1"/>
  <c r="H135" i="2" s="1"/>
  <c r="G137" i="2"/>
  <c r="C137" i="2"/>
  <c r="C136" i="2" s="1"/>
  <c r="G136" i="2"/>
  <c r="H131" i="2"/>
  <c r="H130" i="2" s="1"/>
  <c r="G132" i="2"/>
  <c r="G131" i="2" s="1"/>
  <c r="G130" i="2" s="1"/>
  <c r="C132" i="2"/>
  <c r="C131" i="2" s="1"/>
  <c r="C130" i="2" s="1"/>
  <c r="H125" i="2"/>
  <c r="H124" i="2"/>
  <c r="G123" i="2"/>
  <c r="C123" i="2"/>
  <c r="H122" i="2"/>
  <c r="H121" i="2" s="1"/>
  <c r="G121" i="2"/>
  <c r="C121" i="2"/>
  <c r="H120" i="2"/>
  <c r="H119" i="2" s="1"/>
  <c r="G119" i="2"/>
  <c r="C119" i="2"/>
  <c r="H117" i="2"/>
  <c r="G117" i="2"/>
  <c r="G116" i="2" s="1"/>
  <c r="C117" i="2"/>
  <c r="C116" i="2"/>
  <c r="H115" i="2"/>
  <c r="H114" i="2" s="1"/>
  <c r="H113" i="2" s="1"/>
  <c r="G114" i="2"/>
  <c r="C114" i="2"/>
  <c r="C113" i="2" s="1"/>
  <c r="G113" i="2"/>
  <c r="H111" i="2"/>
  <c r="H110" i="2" s="1"/>
  <c r="H109" i="2" s="1"/>
  <c r="G110" i="2"/>
  <c r="C110" i="2"/>
  <c r="C109" i="2" s="1"/>
  <c r="G109" i="2"/>
  <c r="H108" i="2"/>
  <c r="H107" i="2" s="1"/>
  <c r="G107" i="2"/>
  <c r="C107" i="2"/>
  <c r="H105" i="2"/>
  <c r="G105" i="2"/>
  <c r="C105" i="2"/>
  <c r="C104" i="2" s="1"/>
  <c r="H101" i="2"/>
  <c r="H100" i="2" s="1"/>
  <c r="G100" i="2"/>
  <c r="C100" i="2"/>
  <c r="H99" i="2"/>
  <c r="H98" i="2" s="1"/>
  <c r="G98" i="2"/>
  <c r="C98" i="2"/>
  <c r="H97" i="2"/>
  <c r="H96" i="2" s="1"/>
  <c r="G96" i="2"/>
  <c r="C96" i="2"/>
  <c r="C95" i="2" s="1"/>
  <c r="C94" i="2" s="1"/>
  <c r="G95" i="2"/>
  <c r="G94" i="2" s="1"/>
  <c r="H93" i="2"/>
  <c r="H92" i="2" s="1"/>
  <c r="G92" i="2"/>
  <c r="C92" i="2"/>
  <c r="H91" i="2"/>
  <c r="H90" i="2" s="1"/>
  <c r="G90" i="2"/>
  <c r="C90" i="2"/>
  <c r="H89" i="2"/>
  <c r="H88" i="2" s="1"/>
  <c r="H87" i="2" s="1"/>
  <c r="H86" i="2" s="1"/>
  <c r="G88" i="2"/>
  <c r="C88" i="2"/>
  <c r="C87" i="2" s="1"/>
  <c r="C86" i="2" s="1"/>
  <c r="C85" i="2" s="1"/>
  <c r="G87" i="2"/>
  <c r="G86" i="2" s="1"/>
  <c r="H80" i="2"/>
  <c r="H79" i="2" s="1"/>
  <c r="G79" i="2"/>
  <c r="C79" i="2"/>
  <c r="H77" i="2"/>
  <c r="G77" i="2"/>
  <c r="C77" i="2"/>
  <c r="H75" i="2"/>
  <c r="G75" i="2"/>
  <c r="C75" i="2"/>
  <c r="C74" i="2" s="1"/>
  <c r="C73" i="2" s="1"/>
  <c r="C72" i="2" s="1"/>
  <c r="H70" i="2"/>
  <c r="G70" i="2"/>
  <c r="C70" i="2"/>
  <c r="H68" i="2"/>
  <c r="G68" i="2"/>
  <c r="C68" i="2"/>
  <c r="H67" i="2"/>
  <c r="H66" i="2" s="1"/>
  <c r="G66" i="2"/>
  <c r="C66" i="2"/>
  <c r="C65" i="2" s="1"/>
  <c r="C64" i="2" s="1"/>
  <c r="C63" i="2" s="1"/>
  <c r="G65" i="2"/>
  <c r="G64" i="2" s="1"/>
  <c r="G63" i="2" s="1"/>
  <c r="H62" i="2"/>
  <c r="H61" i="2" s="1"/>
  <c r="G61" i="2"/>
  <c r="C61" i="2"/>
  <c r="H60" i="2"/>
  <c r="H59" i="2" s="1"/>
  <c r="G59" i="2"/>
  <c r="G58" i="2" s="1"/>
  <c r="G57" i="2" s="1"/>
  <c r="G56" i="2" s="1"/>
  <c r="C59" i="2"/>
  <c r="C58" i="2"/>
  <c r="C57" i="2" s="1"/>
  <c r="C56" i="2" s="1"/>
  <c r="H54" i="2"/>
  <c r="H53" i="2" s="1"/>
  <c r="G54" i="2"/>
  <c r="C54" i="2"/>
  <c r="C53" i="2" s="1"/>
  <c r="C52" i="2" s="1"/>
  <c r="C51" i="2" s="1"/>
  <c r="G53" i="2"/>
  <c r="G52" i="2" s="1"/>
  <c r="H52" i="2"/>
  <c r="H51" i="2" s="1"/>
  <c r="G51" i="2"/>
  <c r="H50" i="2"/>
  <c r="H49" i="2" s="1"/>
  <c r="G49" i="2"/>
  <c r="C49" i="2"/>
  <c r="H48" i="2"/>
  <c r="H47" i="2" s="1"/>
  <c r="G47" i="2"/>
  <c r="C47" i="2"/>
  <c r="C46" i="2" s="1"/>
  <c r="C45" i="2" s="1"/>
  <c r="C44" i="2" s="1"/>
  <c r="H38" i="2"/>
  <c r="H37" i="2" s="1"/>
  <c r="G37" i="2"/>
  <c r="C37" i="2"/>
  <c r="H36" i="2"/>
  <c r="H35" i="2" s="1"/>
  <c r="G35" i="2"/>
  <c r="C35" i="2"/>
  <c r="H33" i="2"/>
  <c r="G33" i="2"/>
  <c r="C33" i="2"/>
  <c r="G32" i="2"/>
  <c r="H31" i="2"/>
  <c r="H30" i="2" s="1"/>
  <c r="H29" i="2" s="1"/>
  <c r="G30" i="2"/>
  <c r="G29" i="2" s="1"/>
  <c r="C30" i="2"/>
  <c r="C29" i="2" s="1"/>
  <c r="G28" i="2"/>
  <c r="G27" i="2" s="1"/>
  <c r="H24" i="2"/>
  <c r="G24" i="2"/>
  <c r="C24" i="2"/>
  <c r="H19" i="2"/>
  <c r="H15" i="2"/>
  <c r="H14" i="2" s="1"/>
  <c r="H13" i="2" s="1"/>
  <c r="G15" i="2"/>
  <c r="G14" i="2" s="1"/>
  <c r="G13" i="2" s="1"/>
  <c r="C15" i="2"/>
  <c r="C14" i="2" s="1"/>
  <c r="C13" i="2" s="1"/>
  <c r="E33" i="6"/>
  <c r="E32" i="6" s="1"/>
  <c r="E35" i="6"/>
  <c r="E34" i="6" s="1"/>
  <c r="E37" i="6"/>
  <c r="E36" i="6" s="1"/>
  <c r="E46" i="6"/>
  <c r="E45" i="6" s="1"/>
  <c r="E48" i="6"/>
  <c r="E47" i="6" s="1"/>
  <c r="E53" i="6"/>
  <c r="E52" i="6" s="1"/>
  <c r="E51" i="6" s="1"/>
  <c r="E50" i="6" s="1"/>
  <c r="E49" i="6" s="1"/>
  <c r="E58" i="6"/>
  <c r="E57" i="6" s="1"/>
  <c r="E60" i="6"/>
  <c r="E59" i="6" s="1"/>
  <c r="E65" i="6"/>
  <c r="E64" i="6" s="1"/>
  <c r="E67" i="6"/>
  <c r="E66" i="6" s="1"/>
  <c r="E69" i="6"/>
  <c r="E68" i="6" s="1"/>
  <c r="E74" i="6"/>
  <c r="E73" i="6" s="1"/>
  <c r="E76" i="6"/>
  <c r="E75" i="6" s="1"/>
  <c r="E78" i="6"/>
  <c r="E77" i="6" s="1"/>
  <c r="E87" i="6"/>
  <c r="E86" i="6" s="1"/>
  <c r="E89" i="6"/>
  <c r="E88" i="6" s="1"/>
  <c r="E91" i="6"/>
  <c r="E90" i="6" s="1"/>
  <c r="E95" i="6"/>
  <c r="E94" i="6" s="1"/>
  <c r="E97" i="6"/>
  <c r="E96" i="6" s="1"/>
  <c r="E99" i="6"/>
  <c r="E98" i="6" s="1"/>
  <c r="E104" i="6"/>
  <c r="E103" i="6" s="1"/>
  <c r="E106" i="6"/>
  <c r="E105" i="6" s="1"/>
  <c r="E109" i="6"/>
  <c r="E108" i="6" s="1"/>
  <c r="E107" i="6" s="1"/>
  <c r="E113" i="6"/>
  <c r="E112" i="6" s="1"/>
  <c r="E111" i="6" s="1"/>
  <c r="E116" i="6"/>
  <c r="E115" i="6" s="1"/>
  <c r="E118" i="6"/>
  <c r="E117" i="6" s="1"/>
  <c r="E120" i="6"/>
  <c r="E119" i="6" s="1"/>
  <c r="E122" i="6"/>
  <c r="E123" i="6"/>
  <c r="E131" i="6"/>
  <c r="E132" i="6"/>
  <c r="E136" i="6"/>
  <c r="E135" i="6" s="1"/>
  <c r="E134" i="6" s="1"/>
  <c r="E139" i="6"/>
  <c r="E138" i="6" s="1"/>
  <c r="E137" i="6" s="1"/>
  <c r="E143" i="6"/>
  <c r="E144" i="6"/>
  <c r="E146" i="6"/>
  <c r="E145" i="6" s="1"/>
  <c r="E150" i="6"/>
  <c r="E151" i="6"/>
  <c r="E155" i="6"/>
  <c r="E154" i="6" s="1"/>
  <c r="E153" i="6" s="1"/>
  <c r="E152" i="6" s="1"/>
  <c r="E159" i="6"/>
  <c r="E158" i="6" s="1"/>
  <c r="E157" i="6" s="1"/>
  <c r="E156" i="6" s="1"/>
  <c r="E163" i="6"/>
  <c r="E164" i="6"/>
  <c r="E173" i="6"/>
  <c r="E172" i="6" s="1"/>
  <c r="E171" i="6" s="1"/>
  <c r="E170" i="6" s="1"/>
  <c r="E177" i="6"/>
  <c r="E176" i="6" s="1"/>
  <c r="E175" i="6" s="1"/>
  <c r="E174" i="6" s="1"/>
  <c r="E181" i="6"/>
  <c r="E180" i="6" s="1"/>
  <c r="E179" i="6" s="1"/>
  <c r="E178" i="6" s="1"/>
  <c r="E186" i="6"/>
  <c r="E185" i="6" s="1"/>
  <c r="E188" i="6"/>
  <c r="E189" i="6"/>
  <c r="E191" i="6"/>
  <c r="E192" i="6"/>
  <c r="E194" i="6"/>
  <c r="E195" i="6"/>
  <c r="E196" i="6"/>
  <c r="E198" i="6"/>
  <c r="E197" i="6" s="1"/>
  <c r="E202" i="6"/>
  <c r="E201" i="6" s="1"/>
  <c r="E204" i="6"/>
  <c r="E203" i="6" s="1"/>
  <c r="E208" i="6"/>
  <c r="E209" i="6"/>
  <c r="E210" i="6"/>
  <c r="E217" i="6"/>
  <c r="E216" i="6" s="1"/>
  <c r="E215" i="6" s="1"/>
  <c r="E220" i="6"/>
  <c r="E219" i="6" s="1"/>
  <c r="E218" i="6" s="1"/>
  <c r="E224" i="6"/>
  <c r="E223" i="6" s="1"/>
  <c r="E222" i="6" s="1"/>
  <c r="E227" i="6"/>
  <c r="E226" i="6" s="1"/>
  <c r="E225" i="6" s="1"/>
  <c r="E231" i="6"/>
  <c r="E232" i="6"/>
  <c r="E233" i="6"/>
  <c r="E234" i="6"/>
  <c r="E238" i="6"/>
  <c r="E237" i="6" s="1"/>
  <c r="E236" i="6" s="1"/>
  <c r="E235" i="6" s="1"/>
  <c r="E242" i="6"/>
  <c r="E241" i="6" s="1"/>
  <c r="E240" i="6" s="1"/>
  <c r="E239" i="6" s="1"/>
  <c r="E247" i="6"/>
  <c r="E246" i="6" s="1"/>
  <c r="E245" i="6" s="1"/>
  <c r="E244" i="6" s="1"/>
  <c r="E243" i="6" s="1"/>
  <c r="E252" i="6"/>
  <c r="E251" i="6" s="1"/>
  <c r="E254" i="6"/>
  <c r="E253" i="6" s="1"/>
  <c r="E262" i="6"/>
  <c r="E261" i="6" s="1"/>
  <c r="E264" i="6"/>
  <c r="E263" i="6" s="1"/>
  <c r="E266" i="6"/>
  <c r="E265" i="6" s="1"/>
  <c r="E270" i="6"/>
  <c r="E269" i="6" s="1"/>
  <c r="E268" i="6" s="1"/>
  <c r="E273" i="6"/>
  <c r="E272" i="6" s="1"/>
  <c r="E275" i="6"/>
  <c r="E274" i="6" s="1"/>
  <c r="E277" i="6"/>
  <c r="E276" i="6" s="1"/>
  <c r="E282" i="6"/>
  <c r="E281" i="6" s="1"/>
  <c r="E284" i="6"/>
  <c r="E283" i="6" s="1"/>
  <c r="E286" i="6"/>
  <c r="E285" i="6" s="1"/>
  <c r="E290" i="6"/>
  <c r="E289" i="6" s="1"/>
  <c r="E292" i="6"/>
  <c r="E291" i="6" s="1"/>
  <c r="E294" i="6"/>
  <c r="E293" i="6" s="1"/>
  <c r="E303" i="6"/>
  <c r="E302" i="6" s="1"/>
  <c r="E305" i="6"/>
  <c r="E304" i="6" s="1"/>
  <c r="E307" i="6"/>
  <c r="E306" i="6" s="1"/>
  <c r="E311" i="6"/>
  <c r="E310" i="6" s="1"/>
  <c r="E313" i="6"/>
  <c r="E312" i="6" s="1"/>
  <c r="E315" i="6"/>
  <c r="E314" i="6" s="1"/>
  <c r="E319" i="6"/>
  <c r="E318" i="6" s="1"/>
  <c r="E321" i="6"/>
  <c r="E320" i="6" s="1"/>
  <c r="E323" i="6"/>
  <c r="E322" i="6" s="1"/>
  <c r="E327" i="6"/>
  <c r="E326" i="6" s="1"/>
  <c r="E329" i="6"/>
  <c r="E328" i="6" s="1"/>
  <c r="E331" i="6"/>
  <c r="E330" i="6" s="1"/>
  <c r="E339" i="6"/>
  <c r="E338" i="6" s="1"/>
  <c r="E341" i="6"/>
  <c r="E340" i="6" s="1"/>
  <c r="E343" i="6"/>
  <c r="E342" i="6" s="1"/>
  <c r="E348" i="6"/>
  <c r="E347" i="6" s="1"/>
  <c r="E350" i="6"/>
  <c r="E349" i="6" s="1"/>
  <c r="E352" i="6"/>
  <c r="E351" i="6" s="1"/>
  <c r="E356" i="6"/>
  <c r="E355" i="6" s="1"/>
  <c r="E354" i="6" s="1"/>
  <c r="E359" i="6"/>
  <c r="E358" i="6" s="1"/>
  <c r="E361" i="6"/>
  <c r="E360" i="6" s="1"/>
  <c r="E363" i="6"/>
  <c r="E362" i="6" s="1"/>
  <c r="E367" i="6"/>
  <c r="E366" i="6" s="1"/>
  <c r="E369" i="6"/>
  <c r="E368" i="6" s="1"/>
  <c r="E371" i="6"/>
  <c r="E370" i="6" s="1"/>
  <c r="E379" i="6"/>
  <c r="E378" i="6" s="1"/>
  <c r="E377" i="6" s="1"/>
  <c r="E382" i="6"/>
  <c r="E381" i="6" s="1"/>
  <c r="E384" i="6"/>
  <c r="E383" i="6" s="1"/>
  <c r="E386" i="6"/>
  <c r="E385" i="6" s="1"/>
  <c r="E391" i="6"/>
  <c r="E390" i="6" s="1"/>
  <c r="E393" i="6"/>
  <c r="E392" i="6" s="1"/>
  <c r="E395" i="6"/>
  <c r="E394" i="6" s="1"/>
  <c r="E399" i="6"/>
  <c r="E398" i="6" s="1"/>
  <c r="E397" i="6" s="1"/>
  <c r="E402" i="6"/>
  <c r="E401" i="6" s="1"/>
  <c r="E404" i="6"/>
  <c r="E403" i="6" s="1"/>
  <c r="E406" i="6"/>
  <c r="E407" i="6"/>
  <c r="E409" i="6"/>
  <c r="E410" i="6"/>
  <c r="E412" i="6"/>
  <c r="E411" i="6" s="1"/>
  <c r="E414" i="6"/>
  <c r="E413" i="6" s="1"/>
  <c r="E424" i="6"/>
  <c r="E423" i="6" s="1"/>
  <c r="E426" i="6"/>
  <c r="E425" i="6" s="1"/>
  <c r="E428" i="6"/>
  <c r="E427" i="6" s="1"/>
  <c r="E432" i="6"/>
  <c r="E431" i="6" s="1"/>
  <c r="E434" i="6"/>
  <c r="E433" i="6" s="1"/>
  <c r="E436" i="6"/>
  <c r="E435" i="6" s="1"/>
  <c r="E30" i="6"/>
  <c r="E29" i="6" s="1"/>
  <c r="E28" i="6" s="1"/>
  <c r="E24" i="6"/>
  <c r="E16" i="6"/>
  <c r="E17" i="6"/>
  <c r="E18" i="6"/>
  <c r="E19" i="6"/>
  <c r="E20" i="6"/>
  <c r="E21" i="6"/>
  <c r="E22" i="6"/>
  <c r="E15" i="6"/>
  <c r="D138" i="6"/>
  <c r="D137" i="6" s="1"/>
  <c r="D314" i="6"/>
  <c r="C435" i="6"/>
  <c r="C433" i="6"/>
  <c r="C431" i="6"/>
  <c r="C427" i="6"/>
  <c r="C425" i="6"/>
  <c r="C423" i="6"/>
  <c r="F414" i="6"/>
  <c r="D413" i="6"/>
  <c r="C413" i="6"/>
  <c r="F412" i="6"/>
  <c r="D411" i="6"/>
  <c r="C411" i="6"/>
  <c r="F410" i="6"/>
  <c r="C408" i="6"/>
  <c r="F406" i="6"/>
  <c r="D405" i="6"/>
  <c r="C405" i="6"/>
  <c r="F404" i="6"/>
  <c r="D403" i="6"/>
  <c r="C403" i="6"/>
  <c r="F402" i="6"/>
  <c r="D401" i="6"/>
  <c r="C401" i="6"/>
  <c r="D398" i="6"/>
  <c r="C398" i="6"/>
  <c r="D397" i="6"/>
  <c r="C397" i="6"/>
  <c r="D394" i="6"/>
  <c r="C394" i="6"/>
  <c r="F393" i="6"/>
  <c r="D392" i="6"/>
  <c r="C392" i="6"/>
  <c r="F391" i="6"/>
  <c r="D390" i="6"/>
  <c r="C390" i="6"/>
  <c r="C389" i="6" s="1"/>
  <c r="C388" i="6" s="1"/>
  <c r="F386" i="6"/>
  <c r="C385" i="6"/>
  <c r="F384" i="6"/>
  <c r="C383" i="6"/>
  <c r="F382" i="6"/>
  <c r="C381" i="6"/>
  <c r="C380" i="6" s="1"/>
  <c r="C378" i="6"/>
  <c r="C377" i="6" s="1"/>
  <c r="C370" i="6"/>
  <c r="C368" i="6"/>
  <c r="C366" i="6"/>
  <c r="C362" i="6"/>
  <c r="C360" i="6"/>
  <c r="C358" i="6"/>
  <c r="F356" i="6"/>
  <c r="D355" i="6"/>
  <c r="D354" i="6" s="1"/>
  <c r="C355" i="6"/>
  <c r="C354" i="6" s="1"/>
  <c r="F352" i="6"/>
  <c r="D351" i="6"/>
  <c r="C351" i="6"/>
  <c r="F350" i="6"/>
  <c r="D349" i="6"/>
  <c r="C349" i="6"/>
  <c r="F348" i="6"/>
  <c r="D347" i="6"/>
  <c r="C347" i="6"/>
  <c r="C342" i="6"/>
  <c r="C340" i="6"/>
  <c r="C338" i="6"/>
  <c r="F331" i="6"/>
  <c r="C330" i="6"/>
  <c r="F329" i="6"/>
  <c r="C328" i="6"/>
  <c r="F327" i="6"/>
  <c r="C326" i="6"/>
  <c r="C325" i="6" s="1"/>
  <c r="C324" i="6" s="1"/>
  <c r="F323" i="6"/>
  <c r="D322" i="6"/>
  <c r="C322" i="6"/>
  <c r="F321" i="6"/>
  <c r="D320" i="6"/>
  <c r="C320" i="6"/>
  <c r="F319" i="6"/>
  <c r="D318" i="6"/>
  <c r="C318" i="6"/>
  <c r="F315" i="6"/>
  <c r="C314" i="6"/>
  <c r="F314" i="6" s="1"/>
  <c r="F313" i="6"/>
  <c r="D312" i="6"/>
  <c r="C312" i="6"/>
  <c r="F311" i="6"/>
  <c r="D310" i="6"/>
  <c r="C310" i="6"/>
  <c r="C306" i="6"/>
  <c r="C304" i="6"/>
  <c r="C302" i="6"/>
  <c r="F294" i="6"/>
  <c r="D293" i="6"/>
  <c r="C293" i="6"/>
  <c r="F292" i="6"/>
  <c r="D291" i="6"/>
  <c r="C291" i="6"/>
  <c r="F290" i="6"/>
  <c r="D289" i="6"/>
  <c r="C289" i="6"/>
  <c r="F286" i="6"/>
  <c r="D285" i="6"/>
  <c r="C285" i="6"/>
  <c r="F284" i="6"/>
  <c r="D283" i="6"/>
  <c r="C283" i="6"/>
  <c r="F282" i="6"/>
  <c r="D281" i="6"/>
  <c r="C281" i="6"/>
  <c r="C276" i="6"/>
  <c r="C274" i="6"/>
  <c r="C272" i="6"/>
  <c r="F270" i="6"/>
  <c r="D269" i="6"/>
  <c r="D268" i="6" s="1"/>
  <c r="C269" i="6"/>
  <c r="C268" i="6" s="1"/>
  <c r="F266" i="6"/>
  <c r="D265" i="6"/>
  <c r="C265" i="6"/>
  <c r="F264" i="6"/>
  <c r="D263" i="6"/>
  <c r="C263" i="6"/>
  <c r="F262" i="6"/>
  <c r="D261" i="6"/>
  <c r="C261" i="6"/>
  <c r="C253" i="6"/>
  <c r="C251" i="6"/>
  <c r="F247" i="6"/>
  <c r="D246" i="6"/>
  <c r="C246" i="6"/>
  <c r="C245" i="6" s="1"/>
  <c r="C244" i="6" s="1"/>
  <c r="C243" i="6" s="1"/>
  <c r="C241" i="6"/>
  <c r="C240" i="6" s="1"/>
  <c r="C239" i="6" s="1"/>
  <c r="C237" i="6"/>
  <c r="C236" i="6" s="1"/>
  <c r="C235" i="6" s="1"/>
  <c r="F233" i="6"/>
  <c r="F231" i="6"/>
  <c r="C230" i="6"/>
  <c r="C229" i="6" s="1"/>
  <c r="C228" i="6" s="1"/>
  <c r="C226" i="6"/>
  <c r="C225" i="6" s="1"/>
  <c r="F224" i="6"/>
  <c r="D223" i="6"/>
  <c r="D222" i="6" s="1"/>
  <c r="C223" i="6"/>
  <c r="C222" i="6" s="1"/>
  <c r="C219" i="6"/>
  <c r="C218" i="6" s="1"/>
  <c r="C216" i="6"/>
  <c r="C215" i="6" s="1"/>
  <c r="F209" i="6"/>
  <c r="C207" i="6"/>
  <c r="C206" i="6" s="1"/>
  <c r="C205" i="6" s="1"/>
  <c r="C203" i="6"/>
  <c r="C201" i="6"/>
  <c r="F198" i="6"/>
  <c r="D197" i="6"/>
  <c r="C197" i="6"/>
  <c r="F196" i="6"/>
  <c r="F194" i="6"/>
  <c r="D193" i="6"/>
  <c r="C193" i="6"/>
  <c r="F192" i="6"/>
  <c r="C190" i="6"/>
  <c r="F188" i="6"/>
  <c r="D187" i="6"/>
  <c r="C187" i="6"/>
  <c r="F186" i="6"/>
  <c r="D185" i="6"/>
  <c r="C185" i="6"/>
  <c r="C180" i="6"/>
  <c r="C179" i="6" s="1"/>
  <c r="C178" i="6" s="1"/>
  <c r="C176" i="6"/>
  <c r="C175" i="6" s="1"/>
  <c r="C174" i="6" s="1"/>
  <c r="C172" i="6"/>
  <c r="C171" i="6" s="1"/>
  <c r="C170" i="6" s="1"/>
  <c r="F163" i="6"/>
  <c r="D162" i="6"/>
  <c r="D161" i="6" s="1"/>
  <c r="C162" i="6"/>
  <c r="C161" i="6" s="1"/>
  <c r="C160" i="6" s="1"/>
  <c r="F159" i="6"/>
  <c r="D158" i="6"/>
  <c r="D157" i="6" s="1"/>
  <c r="C158" i="6"/>
  <c r="C157" i="6" s="1"/>
  <c r="C156" i="6" s="1"/>
  <c r="F155" i="6"/>
  <c r="D154" i="6"/>
  <c r="D153" i="6" s="1"/>
  <c r="C154" i="6"/>
  <c r="C153" i="6" s="1"/>
  <c r="C152" i="6" s="1"/>
  <c r="F151" i="6"/>
  <c r="C149" i="6"/>
  <c r="C148" i="6" s="1"/>
  <c r="C147" i="6" s="1"/>
  <c r="C145" i="6"/>
  <c r="F143" i="6"/>
  <c r="D142" i="6"/>
  <c r="C142" i="6"/>
  <c r="C138" i="6"/>
  <c r="C137" i="6" s="1"/>
  <c r="C135" i="6"/>
  <c r="C134" i="6" s="1"/>
  <c r="F131" i="6"/>
  <c r="D130" i="6"/>
  <c r="D129" i="6" s="1"/>
  <c r="C130" i="6"/>
  <c r="C129" i="6" s="1"/>
  <c r="C128" i="6" s="1"/>
  <c r="F122" i="6"/>
  <c r="D121" i="6"/>
  <c r="C121" i="6"/>
  <c r="F120" i="6"/>
  <c r="D119" i="6"/>
  <c r="C119" i="6"/>
  <c r="F118" i="6"/>
  <c r="D117" i="6"/>
  <c r="C117" i="6"/>
  <c r="F116" i="6"/>
  <c r="D115" i="6"/>
  <c r="C115" i="6"/>
  <c r="C112" i="6"/>
  <c r="C111" i="6" s="1"/>
  <c r="C108" i="6"/>
  <c r="C107" i="6" s="1"/>
  <c r="F106" i="6"/>
  <c r="D105" i="6"/>
  <c r="C105" i="6"/>
  <c r="F104" i="6"/>
  <c r="D103" i="6"/>
  <c r="C103" i="6"/>
  <c r="C98" i="6"/>
  <c r="F97" i="6"/>
  <c r="C96" i="6"/>
  <c r="C94" i="6"/>
  <c r="C90" i="6"/>
  <c r="F89" i="6"/>
  <c r="D88" i="6"/>
  <c r="C88" i="6"/>
  <c r="F87" i="6"/>
  <c r="D86" i="6"/>
  <c r="C86" i="6"/>
  <c r="C77" i="6"/>
  <c r="C75" i="6"/>
  <c r="C73" i="6"/>
  <c r="F69" i="6"/>
  <c r="D68" i="6"/>
  <c r="C68" i="6"/>
  <c r="F67" i="6"/>
  <c r="D66" i="6"/>
  <c r="C66" i="6"/>
  <c r="F65" i="6"/>
  <c r="D64" i="6"/>
  <c r="C64" i="6"/>
  <c r="C59" i="6"/>
  <c r="C57" i="6"/>
  <c r="F53" i="6"/>
  <c r="D52" i="6"/>
  <c r="D51" i="6" s="1"/>
  <c r="C52" i="6"/>
  <c r="C51" i="6" s="1"/>
  <c r="C50" i="6" s="1"/>
  <c r="C49" i="6" s="1"/>
  <c r="C47" i="6"/>
  <c r="C45" i="6"/>
  <c r="F37" i="6"/>
  <c r="D36" i="6"/>
  <c r="C36" i="6"/>
  <c r="F35" i="6"/>
  <c r="D34" i="6"/>
  <c r="C34" i="6"/>
  <c r="F33" i="6"/>
  <c r="D32" i="6"/>
  <c r="C32" i="6"/>
  <c r="C29" i="6"/>
  <c r="C28" i="6" s="1"/>
  <c r="E23" i="6"/>
  <c r="C23" i="6"/>
  <c r="F21" i="6"/>
  <c r="F19" i="6"/>
  <c r="F17" i="6"/>
  <c r="F15" i="6"/>
  <c r="D14" i="6"/>
  <c r="C14" i="6"/>
  <c r="C13" i="6" s="1"/>
  <c r="C12" i="6" s="1"/>
  <c r="D19" i="4"/>
  <c r="E19" i="4"/>
  <c r="C19" i="4"/>
  <c r="F19" i="4" s="1"/>
  <c r="I9" i="1" s="1"/>
  <c r="F130" i="4"/>
  <c r="F131" i="4" s="1"/>
  <c r="F132" i="4" s="1"/>
  <c r="F133" i="4" s="1"/>
  <c r="F134" i="4" s="1"/>
  <c r="F135" i="4" s="1"/>
  <c r="F136" i="4" s="1"/>
  <c r="F137" i="4" s="1"/>
  <c r="F138" i="4" s="1"/>
  <c r="F139" i="4" s="1"/>
  <c r="F140" i="4" s="1"/>
  <c r="F141" i="4" s="1"/>
  <c r="F69" i="4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38" i="4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7" i="4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D143" i="4"/>
  <c r="D82" i="4"/>
  <c r="D51" i="4"/>
  <c r="C143" i="4"/>
  <c r="C82" i="4"/>
  <c r="C51" i="4"/>
  <c r="C103" i="2" l="1"/>
  <c r="G666" i="11"/>
  <c r="G667" i="11" s="1"/>
  <c r="G668" i="11" s="1"/>
  <c r="G669" i="11" s="1"/>
  <c r="G670" i="11" s="1"/>
  <c r="E35" i="1"/>
  <c r="K75" i="1"/>
  <c r="E60" i="1"/>
  <c r="E88" i="1"/>
  <c r="F60" i="1"/>
  <c r="F88" i="1"/>
  <c r="H65" i="2"/>
  <c r="H64" i="2" s="1"/>
  <c r="H63" i="2" s="1"/>
  <c r="C250" i="2"/>
  <c r="C249" i="2" s="1"/>
  <c r="C248" i="2" s="1"/>
  <c r="G250" i="2"/>
  <c r="G249" i="2" s="1"/>
  <c r="G248" i="2" s="1"/>
  <c r="C260" i="2"/>
  <c r="C259" i="2" s="1"/>
  <c r="C271" i="2"/>
  <c r="G271" i="2"/>
  <c r="C278" i="2"/>
  <c r="C288" i="2"/>
  <c r="C287" i="2" s="1"/>
  <c r="C309" i="2"/>
  <c r="C308" i="2" s="1"/>
  <c r="G309" i="2"/>
  <c r="G308" i="2" s="1"/>
  <c r="C383" i="2"/>
  <c r="H383" i="2"/>
  <c r="G383" i="2"/>
  <c r="C32" i="2"/>
  <c r="C28" i="2" s="1"/>
  <c r="C27" i="2" s="1"/>
  <c r="C379" i="2"/>
  <c r="C347" i="2" s="1"/>
  <c r="H95" i="2"/>
  <c r="H94" i="2" s="1"/>
  <c r="H85" i="2" s="1"/>
  <c r="G104" i="2"/>
  <c r="G103" i="2" s="1"/>
  <c r="C112" i="2"/>
  <c r="C135" i="2"/>
  <c r="G200" i="2"/>
  <c r="G199" i="2" s="1"/>
  <c r="H280" i="2"/>
  <c r="H279" i="2" s="1"/>
  <c r="C301" i="2"/>
  <c r="C300" i="2" s="1"/>
  <c r="H301" i="2"/>
  <c r="H300" i="2" s="1"/>
  <c r="G301" i="2"/>
  <c r="G300" i="2" s="1"/>
  <c r="C325" i="2"/>
  <c r="C324" i="2" s="1"/>
  <c r="C299" i="2" s="1"/>
  <c r="H325" i="2"/>
  <c r="H324" i="2" s="1"/>
  <c r="G325" i="2"/>
  <c r="G324" i="2" s="1"/>
  <c r="C349" i="2"/>
  <c r="C348" i="2" s="1"/>
  <c r="G349" i="2"/>
  <c r="G348" i="2" s="1"/>
  <c r="C368" i="2"/>
  <c r="C367" i="2" s="1"/>
  <c r="G379" i="2"/>
  <c r="G392" i="2"/>
  <c r="G391" i="2" s="1"/>
  <c r="G399" i="2"/>
  <c r="H46" i="2"/>
  <c r="H45" i="2" s="1"/>
  <c r="H44" i="2" s="1"/>
  <c r="G74" i="2"/>
  <c r="G73" i="2" s="1"/>
  <c r="G72" i="2" s="1"/>
  <c r="H187" i="2"/>
  <c r="H190" i="2"/>
  <c r="H193" i="2"/>
  <c r="G221" i="2"/>
  <c r="G182" i="2" s="1"/>
  <c r="H379" i="2"/>
  <c r="H317" i="2"/>
  <c r="H316" i="2" s="1"/>
  <c r="C221" i="2"/>
  <c r="G260" i="2"/>
  <c r="G259" i="2" s="1"/>
  <c r="G267" i="2"/>
  <c r="G280" i="2"/>
  <c r="G279" i="2" s="1"/>
  <c r="G288" i="2"/>
  <c r="G287" i="2" s="1"/>
  <c r="G340" i="2"/>
  <c r="G339" i="2" s="1"/>
  <c r="G338" i="2" s="1"/>
  <c r="G360" i="2"/>
  <c r="G368" i="2"/>
  <c r="G367" i="2" s="1"/>
  <c r="C403" i="2"/>
  <c r="H408" i="2"/>
  <c r="H403" i="2" s="1"/>
  <c r="H399" i="2" s="1"/>
  <c r="H390" i="2" s="1"/>
  <c r="H411" i="2"/>
  <c r="H425" i="2"/>
  <c r="H424" i="2" s="1"/>
  <c r="H433" i="2"/>
  <c r="H432" i="2" s="1"/>
  <c r="C129" i="2"/>
  <c r="C356" i="2"/>
  <c r="H58" i="2"/>
  <c r="H57" i="2" s="1"/>
  <c r="H56" i="2" s="1"/>
  <c r="H104" i="2"/>
  <c r="H103" i="2" s="1"/>
  <c r="H123" i="2"/>
  <c r="H116" i="2" s="1"/>
  <c r="H112" i="2" s="1"/>
  <c r="H102" i="2" s="1"/>
  <c r="H207" i="2"/>
  <c r="H206" i="2" s="1"/>
  <c r="H205" i="2" s="1"/>
  <c r="H250" i="2"/>
  <c r="H249" i="2" s="1"/>
  <c r="H248" i="2" s="1"/>
  <c r="H260" i="2"/>
  <c r="H259" i="2" s="1"/>
  <c r="H271" i="2"/>
  <c r="H267" i="2" s="1"/>
  <c r="H309" i="2"/>
  <c r="H308" i="2" s="1"/>
  <c r="H349" i="2"/>
  <c r="H348" i="2" s="1"/>
  <c r="H392" i="2"/>
  <c r="H391" i="2" s="1"/>
  <c r="H32" i="2"/>
  <c r="H28" i="2" s="1"/>
  <c r="H27" i="2" s="1"/>
  <c r="H143" i="2"/>
  <c r="H142" i="2" s="1"/>
  <c r="H74" i="2"/>
  <c r="H73" i="2" s="1"/>
  <c r="H72" i="2" s="1"/>
  <c r="G46" i="2"/>
  <c r="G45" i="2" s="1"/>
  <c r="G44" i="2" s="1"/>
  <c r="G85" i="2"/>
  <c r="C102" i="2"/>
  <c r="G112" i="2"/>
  <c r="H129" i="2"/>
  <c r="G135" i="2"/>
  <c r="G129" i="2" s="1"/>
  <c r="H200" i="2"/>
  <c r="H199" i="2" s="1"/>
  <c r="C214" i="2"/>
  <c r="C182" i="2" s="1"/>
  <c r="H221" i="2"/>
  <c r="C267" i="2"/>
  <c r="C258" i="2" s="1"/>
  <c r="H288" i="2"/>
  <c r="H287" i="2" s="1"/>
  <c r="H340" i="2"/>
  <c r="H339" i="2" s="1"/>
  <c r="H338" i="2" s="1"/>
  <c r="G356" i="2"/>
  <c r="H360" i="2"/>
  <c r="H356" i="2" s="1"/>
  <c r="H368" i="2"/>
  <c r="H367" i="2" s="1"/>
  <c r="C399" i="2"/>
  <c r="C390" i="2" s="1"/>
  <c r="C44" i="6"/>
  <c r="C43" i="6" s="1"/>
  <c r="C42" i="6" s="1"/>
  <c r="D63" i="6"/>
  <c r="C102" i="6"/>
  <c r="C101" i="6" s="1"/>
  <c r="C114" i="6"/>
  <c r="D260" i="6"/>
  <c r="C280" i="6"/>
  <c r="C279" i="6" s="1"/>
  <c r="D288" i="6"/>
  <c r="D317" i="6"/>
  <c r="C365" i="6"/>
  <c r="C364" i="6" s="1"/>
  <c r="D389" i="6"/>
  <c r="C430" i="6"/>
  <c r="C429" i="6" s="1"/>
  <c r="E408" i="6"/>
  <c r="C31" i="6"/>
  <c r="C27" i="6" s="1"/>
  <c r="C26" i="6" s="1"/>
  <c r="C56" i="6"/>
  <c r="C55" i="6" s="1"/>
  <c r="C54" i="6" s="1"/>
  <c r="C63" i="6"/>
  <c r="C62" i="6" s="1"/>
  <c r="C61" i="6" s="1"/>
  <c r="C85" i="6"/>
  <c r="C84" i="6" s="1"/>
  <c r="D102" i="6"/>
  <c r="D114" i="6"/>
  <c r="C200" i="6"/>
  <c r="C199" i="6" s="1"/>
  <c r="C250" i="6"/>
  <c r="C249" i="6" s="1"/>
  <c r="C248" i="6" s="1"/>
  <c r="C260" i="6"/>
  <c r="C259" i="6" s="1"/>
  <c r="C288" i="6"/>
  <c r="C287" i="6" s="1"/>
  <c r="C278" i="6" s="1"/>
  <c r="C309" i="6"/>
  <c r="C308" i="6" s="1"/>
  <c r="C317" i="6"/>
  <c r="C316" i="6" s="1"/>
  <c r="C346" i="6"/>
  <c r="C345" i="6" s="1"/>
  <c r="E405" i="6"/>
  <c r="E400" i="6" s="1"/>
  <c r="E396" i="6" s="1"/>
  <c r="C72" i="6"/>
  <c r="C71" i="6" s="1"/>
  <c r="C70" i="6" s="1"/>
  <c r="E162" i="6"/>
  <c r="E161" i="6" s="1"/>
  <c r="E160" i="6" s="1"/>
  <c r="E149" i="6"/>
  <c r="E148" i="6" s="1"/>
  <c r="E147" i="6" s="1"/>
  <c r="E121" i="6"/>
  <c r="E114" i="6" s="1"/>
  <c r="E110" i="6" s="1"/>
  <c r="E56" i="6"/>
  <c r="E55" i="6" s="1"/>
  <c r="E54" i="6" s="1"/>
  <c r="C301" i="6"/>
  <c r="C300" i="6" s="1"/>
  <c r="E230" i="6"/>
  <c r="E229" i="6" s="1"/>
  <c r="E228" i="6" s="1"/>
  <c r="E207" i="6"/>
  <c r="E206" i="6" s="1"/>
  <c r="E205" i="6" s="1"/>
  <c r="E193" i="6"/>
  <c r="E190" i="6"/>
  <c r="E187" i="6"/>
  <c r="E142" i="6"/>
  <c r="E141" i="6" s="1"/>
  <c r="E140" i="6" s="1"/>
  <c r="E130" i="6"/>
  <c r="E129" i="6" s="1"/>
  <c r="E128" i="6" s="1"/>
  <c r="C357" i="6"/>
  <c r="C353" i="6" s="1"/>
  <c r="E93" i="6"/>
  <c r="E92" i="6" s="1"/>
  <c r="C271" i="6"/>
  <c r="C267" i="6" s="1"/>
  <c r="C422" i="6"/>
  <c r="C421" i="6" s="1"/>
  <c r="C420" i="6" s="1"/>
  <c r="C337" i="6"/>
  <c r="C336" i="6" s="1"/>
  <c r="C335" i="6" s="1"/>
  <c r="E430" i="6"/>
  <c r="E429" i="6" s="1"/>
  <c r="E422" i="6"/>
  <c r="E421" i="6" s="1"/>
  <c r="E389" i="6"/>
  <c r="E388" i="6" s="1"/>
  <c r="E380" i="6"/>
  <c r="E376" i="6" s="1"/>
  <c r="E365" i="6"/>
  <c r="E364" i="6" s="1"/>
  <c r="E357" i="6"/>
  <c r="E353" i="6" s="1"/>
  <c r="E346" i="6"/>
  <c r="E345" i="6" s="1"/>
  <c r="E337" i="6"/>
  <c r="E336" i="6" s="1"/>
  <c r="E335" i="6" s="1"/>
  <c r="E325" i="6"/>
  <c r="E324" i="6" s="1"/>
  <c r="E317" i="6"/>
  <c r="E316" i="6" s="1"/>
  <c r="E309" i="6"/>
  <c r="E308" i="6" s="1"/>
  <c r="E301" i="6"/>
  <c r="E300" i="6" s="1"/>
  <c r="E288" i="6"/>
  <c r="E287" i="6" s="1"/>
  <c r="E280" i="6"/>
  <c r="E279" i="6" s="1"/>
  <c r="E271" i="6"/>
  <c r="E267" i="6" s="1"/>
  <c r="E260" i="6"/>
  <c r="E259" i="6" s="1"/>
  <c r="E250" i="6"/>
  <c r="E249" i="6" s="1"/>
  <c r="E248" i="6" s="1"/>
  <c r="E221" i="6"/>
  <c r="E214" i="6"/>
  <c r="E200" i="6"/>
  <c r="E199" i="6" s="1"/>
  <c r="E133" i="6"/>
  <c r="E102" i="6"/>
  <c r="E101" i="6" s="1"/>
  <c r="E85" i="6"/>
  <c r="E84" i="6" s="1"/>
  <c r="E83" i="6" s="1"/>
  <c r="E72" i="6"/>
  <c r="E71" i="6" s="1"/>
  <c r="E70" i="6" s="1"/>
  <c r="E63" i="6"/>
  <c r="E62" i="6" s="1"/>
  <c r="E61" i="6" s="1"/>
  <c r="E44" i="6"/>
  <c r="E43" i="6" s="1"/>
  <c r="E42" i="6" s="1"/>
  <c r="E31" i="6"/>
  <c r="E27" i="6" s="1"/>
  <c r="E26" i="6" s="1"/>
  <c r="C110" i="6"/>
  <c r="C221" i="6"/>
  <c r="C376" i="6"/>
  <c r="F320" i="6"/>
  <c r="F322" i="6"/>
  <c r="D326" i="6"/>
  <c r="F326" i="6" s="1"/>
  <c r="D328" i="6"/>
  <c r="D330" i="6"/>
  <c r="F330" i="6" s="1"/>
  <c r="F34" i="6"/>
  <c r="F36" i="6"/>
  <c r="C184" i="6"/>
  <c r="C183" i="6" s="1"/>
  <c r="F193" i="6"/>
  <c r="F68" i="6"/>
  <c r="C93" i="6"/>
  <c r="C92" i="6" s="1"/>
  <c r="F117" i="6"/>
  <c r="F119" i="6"/>
  <c r="F121" i="6"/>
  <c r="C141" i="6"/>
  <c r="C140" i="6" s="1"/>
  <c r="F283" i="6"/>
  <c r="F285" i="6"/>
  <c r="F293" i="6"/>
  <c r="C400" i="6"/>
  <c r="C396" i="6" s="1"/>
  <c r="C387" i="6" s="1"/>
  <c r="F411" i="6"/>
  <c r="F413" i="6"/>
  <c r="F139" i="6"/>
  <c r="D245" i="6"/>
  <c r="F66" i="6"/>
  <c r="F220" i="6"/>
  <c r="D219" i="6"/>
  <c r="F219" i="6" s="1"/>
  <c r="D280" i="6"/>
  <c r="D279" i="6" s="1"/>
  <c r="F291" i="6"/>
  <c r="F88" i="6"/>
  <c r="F105" i="6"/>
  <c r="F187" i="6"/>
  <c r="F197" i="6"/>
  <c r="F263" i="6"/>
  <c r="F265" i="6"/>
  <c r="F349" i="6"/>
  <c r="F351" i="6"/>
  <c r="F389" i="6"/>
  <c r="F390" i="6"/>
  <c r="F392" i="6"/>
  <c r="F394" i="6"/>
  <c r="F397" i="6"/>
  <c r="F398" i="6"/>
  <c r="F401" i="6"/>
  <c r="F403" i="6"/>
  <c r="F405" i="6"/>
  <c r="E14" i="6"/>
  <c r="E13" i="6" s="1"/>
  <c r="E12" i="6" s="1"/>
  <c r="D31" i="6"/>
  <c r="F31" i="6" s="1"/>
  <c r="F103" i="6"/>
  <c r="F310" i="6"/>
  <c r="D309" i="6"/>
  <c r="F309" i="6" s="1"/>
  <c r="F312" i="6"/>
  <c r="D346" i="6"/>
  <c r="D388" i="6"/>
  <c r="F51" i="6"/>
  <c r="D50" i="6"/>
  <c r="F63" i="6"/>
  <c r="D62" i="6"/>
  <c r="F14" i="6"/>
  <c r="F16" i="6"/>
  <c r="F18" i="6"/>
  <c r="F20" i="6"/>
  <c r="F22" i="6"/>
  <c r="F24" i="6"/>
  <c r="F30" i="6"/>
  <c r="F32" i="6"/>
  <c r="F46" i="6"/>
  <c r="F48" i="6"/>
  <c r="F52" i="6"/>
  <c r="F58" i="6"/>
  <c r="F60" i="6"/>
  <c r="F64" i="6"/>
  <c r="F74" i="6"/>
  <c r="F76" i="6"/>
  <c r="F78" i="6"/>
  <c r="F86" i="6"/>
  <c r="D90" i="6"/>
  <c r="D94" i="6"/>
  <c r="D98" i="6"/>
  <c r="F137" i="6"/>
  <c r="F153" i="6"/>
  <c r="D152" i="6"/>
  <c r="F157" i="6"/>
  <c r="D156" i="6"/>
  <c r="F161" i="6"/>
  <c r="D160" i="6"/>
  <c r="F222" i="6"/>
  <c r="D23" i="6"/>
  <c r="D29" i="6"/>
  <c r="D45" i="6"/>
  <c r="D47" i="6"/>
  <c r="D57" i="6"/>
  <c r="D59" i="6"/>
  <c r="D73" i="6"/>
  <c r="D75" i="6"/>
  <c r="D77" i="6"/>
  <c r="F91" i="6"/>
  <c r="F95" i="6"/>
  <c r="D96" i="6"/>
  <c r="F99" i="6"/>
  <c r="F102" i="6"/>
  <c r="D108" i="6"/>
  <c r="F109" i="6"/>
  <c r="F114" i="6"/>
  <c r="F129" i="6"/>
  <c r="D128" i="6"/>
  <c r="C133" i="6"/>
  <c r="C214" i="6"/>
  <c r="F113" i="6"/>
  <c r="F115" i="6"/>
  <c r="F123" i="6"/>
  <c r="F130" i="6"/>
  <c r="F132" i="6"/>
  <c r="F136" i="6"/>
  <c r="F138" i="6"/>
  <c r="F142" i="6"/>
  <c r="F144" i="6"/>
  <c r="F146" i="6"/>
  <c r="F150" i="6"/>
  <c r="F154" i="6"/>
  <c r="F158" i="6"/>
  <c r="F162" i="6"/>
  <c r="F164" i="6"/>
  <c r="F173" i="6"/>
  <c r="F177" i="6"/>
  <c r="F181" i="6"/>
  <c r="F185" i="6"/>
  <c r="F189" i="6"/>
  <c r="F191" i="6"/>
  <c r="F195" i="6"/>
  <c r="F202" i="6"/>
  <c r="F204" i="6"/>
  <c r="F208" i="6"/>
  <c r="F210" i="6"/>
  <c r="F217" i="6"/>
  <c r="F223" i="6"/>
  <c r="F227" i="6"/>
  <c r="D237" i="6"/>
  <c r="F260" i="6"/>
  <c r="D259" i="6"/>
  <c r="F268" i="6"/>
  <c r="F288" i="6"/>
  <c r="D287" i="6"/>
  <c r="D112" i="6"/>
  <c r="D135" i="6"/>
  <c r="D145" i="6"/>
  <c r="D149" i="6"/>
  <c r="D172" i="6"/>
  <c r="D176" i="6"/>
  <c r="D180" i="6"/>
  <c r="D190" i="6"/>
  <c r="D201" i="6"/>
  <c r="D203" i="6"/>
  <c r="D207" i="6"/>
  <c r="D216" i="6"/>
  <c r="D226" i="6"/>
  <c r="D230" i="6"/>
  <c r="F232" i="6"/>
  <c r="F234" i="6"/>
  <c r="F238" i="6"/>
  <c r="D244" i="6"/>
  <c r="F242" i="6"/>
  <c r="F246" i="6"/>
  <c r="F252" i="6"/>
  <c r="F254" i="6"/>
  <c r="F261" i="6"/>
  <c r="F269" i="6"/>
  <c r="F273" i="6"/>
  <c r="F275" i="6"/>
  <c r="F277" i="6"/>
  <c r="F281" i="6"/>
  <c r="F289" i="6"/>
  <c r="F303" i="6"/>
  <c r="F305" i="6"/>
  <c r="F307" i="6"/>
  <c r="F317" i="6"/>
  <c r="D316" i="6"/>
  <c r="F354" i="6"/>
  <c r="D241" i="6"/>
  <c r="D251" i="6"/>
  <c r="D253" i="6"/>
  <c r="D272" i="6"/>
  <c r="D274" i="6"/>
  <c r="D276" i="6"/>
  <c r="D302" i="6"/>
  <c r="D304" i="6"/>
  <c r="D306" i="6"/>
  <c r="F318" i="6"/>
  <c r="F339" i="6"/>
  <c r="F341" i="6"/>
  <c r="F343" i="6"/>
  <c r="F347" i="6"/>
  <c r="F355" i="6"/>
  <c r="F359" i="6"/>
  <c r="F361" i="6"/>
  <c r="F363" i="6"/>
  <c r="F367" i="6"/>
  <c r="F369" i="6"/>
  <c r="F371" i="6"/>
  <c r="F379" i="6"/>
  <c r="D338" i="6"/>
  <c r="D340" i="6"/>
  <c r="D342" i="6"/>
  <c r="D358" i="6"/>
  <c r="D360" i="6"/>
  <c r="D362" i="6"/>
  <c r="D366" i="6"/>
  <c r="D368" i="6"/>
  <c r="D370" i="6"/>
  <c r="D378" i="6"/>
  <c r="D381" i="6"/>
  <c r="D383" i="6"/>
  <c r="D385" i="6"/>
  <c r="F395" i="6"/>
  <c r="F399" i="6"/>
  <c r="F407" i="6"/>
  <c r="F409" i="6"/>
  <c r="F424" i="6"/>
  <c r="F426" i="6"/>
  <c r="F428" i="6"/>
  <c r="F432" i="6"/>
  <c r="F434" i="6"/>
  <c r="F436" i="6"/>
  <c r="D408" i="6"/>
  <c r="D423" i="6"/>
  <c r="D425" i="6"/>
  <c r="D427" i="6"/>
  <c r="D431" i="6"/>
  <c r="D433" i="6"/>
  <c r="D435" i="6"/>
  <c r="F51" i="4"/>
  <c r="F143" i="4"/>
  <c r="F82" i="4"/>
  <c r="I10" i="1" s="1"/>
  <c r="I11" i="1" s="1"/>
  <c r="E91" i="1" l="1"/>
  <c r="E92" i="1" s="1"/>
  <c r="E94" i="1" s="1"/>
  <c r="F91" i="1"/>
  <c r="F92" i="1" s="1"/>
  <c r="F94" i="1" s="1"/>
  <c r="H278" i="2"/>
  <c r="G102" i="2"/>
  <c r="H299" i="2"/>
  <c r="G278" i="2"/>
  <c r="H184" i="2"/>
  <c r="H183" i="2" s="1"/>
  <c r="H182" i="2" s="1"/>
  <c r="G390" i="2"/>
  <c r="G299" i="2"/>
  <c r="H423" i="2"/>
  <c r="G258" i="2"/>
  <c r="G347" i="2"/>
  <c r="H347" i="2"/>
  <c r="H258" i="2"/>
  <c r="C26" i="2"/>
  <c r="C11" i="2" s="1"/>
  <c r="C258" i="6"/>
  <c r="E184" i="6"/>
  <c r="E183" i="6" s="1"/>
  <c r="C299" i="6"/>
  <c r="C344" i="6"/>
  <c r="C83" i="6"/>
  <c r="C182" i="6"/>
  <c r="E127" i="6"/>
  <c r="E420" i="6"/>
  <c r="E387" i="6"/>
  <c r="E344" i="6"/>
  <c r="E299" i="6"/>
  <c r="E278" i="6"/>
  <c r="E258" i="6"/>
  <c r="E182" i="6"/>
  <c r="E100" i="6"/>
  <c r="D325" i="6"/>
  <c r="F328" i="6"/>
  <c r="D324" i="6"/>
  <c r="D345" i="6"/>
  <c r="F245" i="6"/>
  <c r="F280" i="6"/>
  <c r="C100" i="6"/>
  <c r="C127" i="6"/>
  <c r="F306" i="6"/>
  <c r="F145" i="6"/>
  <c r="D218" i="6"/>
  <c r="F304" i="6"/>
  <c r="F23" i="6"/>
  <c r="F47" i="6"/>
  <c r="F59" i="6"/>
  <c r="F75" i="6"/>
  <c r="F77" i="6"/>
  <c r="F90" i="6"/>
  <c r="F96" i="6"/>
  <c r="F98" i="6"/>
  <c r="F152" i="6"/>
  <c r="F156" i="6"/>
  <c r="F160" i="6"/>
  <c r="F190" i="6"/>
  <c r="F203" i="6"/>
  <c r="F253" i="6"/>
  <c r="F274" i="6"/>
  <c r="F276" i="6"/>
  <c r="F287" i="6"/>
  <c r="D308" i="6"/>
  <c r="F316" i="6"/>
  <c r="F340" i="6"/>
  <c r="F342" i="6"/>
  <c r="F346" i="6"/>
  <c r="F360" i="6"/>
  <c r="F362" i="6"/>
  <c r="F368" i="6"/>
  <c r="F370" i="6"/>
  <c r="F383" i="6"/>
  <c r="F385" i="6"/>
  <c r="F388" i="6"/>
  <c r="F425" i="6"/>
  <c r="F427" i="6"/>
  <c r="F433" i="6"/>
  <c r="F435" i="6"/>
  <c r="F423" i="6"/>
  <c r="D422" i="6"/>
  <c r="F378" i="6"/>
  <c r="D377" i="6"/>
  <c r="F358" i="6"/>
  <c r="D357" i="6"/>
  <c r="F302" i="6"/>
  <c r="D301" i="6"/>
  <c r="F241" i="6"/>
  <c r="D240" i="6"/>
  <c r="F226" i="6"/>
  <c r="D225" i="6"/>
  <c r="F207" i="6"/>
  <c r="D206" i="6"/>
  <c r="F201" i="6"/>
  <c r="D200" i="6"/>
  <c r="F180" i="6"/>
  <c r="D179" i="6"/>
  <c r="F172" i="6"/>
  <c r="D171" i="6"/>
  <c r="F112" i="6"/>
  <c r="D111" i="6"/>
  <c r="D278" i="6"/>
  <c r="F279" i="6"/>
  <c r="F259" i="6"/>
  <c r="F237" i="6"/>
  <c r="D236" i="6"/>
  <c r="F29" i="6"/>
  <c r="D28" i="6"/>
  <c r="F94" i="6"/>
  <c r="D93" i="6"/>
  <c r="D85" i="6"/>
  <c r="F431" i="6"/>
  <c r="D430" i="6"/>
  <c r="F408" i="6"/>
  <c r="D400" i="6"/>
  <c r="D380" i="6"/>
  <c r="F381" i="6"/>
  <c r="F366" i="6"/>
  <c r="D365" i="6"/>
  <c r="F338" i="6"/>
  <c r="D337" i="6"/>
  <c r="F272" i="6"/>
  <c r="D271" i="6"/>
  <c r="F251" i="6"/>
  <c r="D250" i="6"/>
  <c r="F345" i="6"/>
  <c r="D243" i="6"/>
  <c r="F244" i="6"/>
  <c r="F230" i="6"/>
  <c r="D229" i="6"/>
  <c r="F216" i="6"/>
  <c r="D215" i="6"/>
  <c r="F176" i="6"/>
  <c r="D175" i="6"/>
  <c r="F149" i="6"/>
  <c r="D148" i="6"/>
  <c r="F135" i="6"/>
  <c r="D134" i="6"/>
  <c r="D184" i="6"/>
  <c r="F128" i="6"/>
  <c r="F108" i="6"/>
  <c r="D107" i="6"/>
  <c r="F73" i="6"/>
  <c r="D72" i="6"/>
  <c r="F57" i="6"/>
  <c r="D56" i="6"/>
  <c r="F45" i="6"/>
  <c r="D44" i="6"/>
  <c r="D141" i="6"/>
  <c r="D61" i="6"/>
  <c r="F62" i="6"/>
  <c r="D49" i="6"/>
  <c r="F50" i="6"/>
  <c r="D13" i="6"/>
  <c r="F9" i="3"/>
  <c r="F48" i="3" s="1"/>
  <c r="J8" i="3"/>
  <c r="J48" i="3" s="1"/>
  <c r="G8" i="3"/>
  <c r="I94" i="1" l="1"/>
  <c r="F1360" i="10"/>
  <c r="F1361" i="10" s="1"/>
  <c r="H26" i="2"/>
  <c r="H11" i="2" s="1"/>
  <c r="G26" i="2"/>
  <c r="G11" i="2" s="1"/>
  <c r="G9" i="2" s="1"/>
  <c r="H9" i="2" s="1"/>
  <c r="F324" i="6"/>
  <c r="C25" i="6"/>
  <c r="C10" i="6" s="1"/>
  <c r="C437" i="6" s="1"/>
  <c r="F325" i="6"/>
  <c r="E25" i="6"/>
  <c r="E10" i="6" s="1"/>
  <c r="F218" i="6"/>
  <c r="F49" i="6"/>
  <c r="F61" i="6"/>
  <c r="F243" i="6"/>
  <c r="F278" i="6"/>
  <c r="F308" i="6"/>
  <c r="F380" i="6"/>
  <c r="F13" i="6"/>
  <c r="D12" i="6"/>
  <c r="D43" i="6"/>
  <c r="F44" i="6"/>
  <c r="D55" i="6"/>
  <c r="F56" i="6"/>
  <c r="D71" i="6"/>
  <c r="F72" i="6"/>
  <c r="F107" i="6"/>
  <c r="D101" i="6"/>
  <c r="F184" i="6"/>
  <c r="D183" i="6"/>
  <c r="D235" i="6"/>
  <c r="F236" i="6"/>
  <c r="D110" i="6"/>
  <c r="F111" i="6"/>
  <c r="D170" i="6"/>
  <c r="F171" i="6"/>
  <c r="D178" i="6"/>
  <c r="F179" i="6"/>
  <c r="D199" i="6"/>
  <c r="F200" i="6"/>
  <c r="D205" i="6"/>
  <c r="F206" i="6"/>
  <c r="F225" i="6"/>
  <c r="D221" i="6"/>
  <c r="D239" i="6"/>
  <c r="F240" i="6"/>
  <c r="D300" i="6"/>
  <c r="F301" i="6"/>
  <c r="F357" i="6"/>
  <c r="D353" i="6"/>
  <c r="D376" i="6"/>
  <c r="F377" i="6"/>
  <c r="F141" i="6"/>
  <c r="D140" i="6"/>
  <c r="D133" i="6"/>
  <c r="F134" i="6"/>
  <c r="D147" i="6"/>
  <c r="F148" i="6"/>
  <c r="D174" i="6"/>
  <c r="F175" i="6"/>
  <c r="D214" i="6"/>
  <c r="F215" i="6"/>
  <c r="D228" i="6"/>
  <c r="F229" i="6"/>
  <c r="D249" i="6"/>
  <c r="F250" i="6"/>
  <c r="F271" i="6"/>
  <c r="D267" i="6"/>
  <c r="D336" i="6"/>
  <c r="F337" i="6"/>
  <c r="D364" i="6"/>
  <c r="F365" i="6"/>
  <c r="F400" i="6"/>
  <c r="D396" i="6"/>
  <c r="D429" i="6"/>
  <c r="F430" i="6"/>
  <c r="F85" i="6"/>
  <c r="D84" i="6"/>
  <c r="D92" i="6"/>
  <c r="F93" i="6"/>
  <c r="D27" i="6"/>
  <c r="F28" i="6"/>
  <c r="D421" i="6"/>
  <c r="F422" i="6"/>
  <c r="K8" i="3"/>
  <c r="K9" i="3" s="1"/>
  <c r="K10" i="3" s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9" i="3" s="1"/>
  <c r="K40" i="3" s="1"/>
  <c r="K41" i="3" s="1"/>
  <c r="K42" i="3" s="1"/>
  <c r="K43" i="3" s="1"/>
  <c r="K44" i="3" s="1"/>
  <c r="K45" i="3" s="1"/>
  <c r="K46" i="3" s="1"/>
  <c r="K48" i="3" s="1"/>
  <c r="G9" i="3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9" i="3" s="1"/>
  <c r="G40" i="3" s="1"/>
  <c r="G41" i="3" s="1"/>
  <c r="G42" i="3" s="1"/>
  <c r="G43" i="3" s="1"/>
  <c r="G44" i="3" s="1"/>
  <c r="G45" i="3" s="1"/>
  <c r="G1364" i="10" l="1"/>
  <c r="G1362" i="10"/>
  <c r="D127" i="6"/>
  <c r="F127" i="6" s="1"/>
  <c r="F178" i="6"/>
  <c r="F235" i="6"/>
  <c r="F92" i="6"/>
  <c r="F110" i="6"/>
  <c r="F140" i="6"/>
  <c r="F147" i="6"/>
  <c r="F170" i="6"/>
  <c r="F174" i="6"/>
  <c r="F199" i="6"/>
  <c r="F205" i="6"/>
  <c r="F214" i="6"/>
  <c r="F221" i="6"/>
  <c r="F228" i="6"/>
  <c r="F239" i="6"/>
  <c r="F364" i="6"/>
  <c r="F376" i="6"/>
  <c r="F429" i="6"/>
  <c r="F421" i="6"/>
  <c r="D420" i="6"/>
  <c r="D83" i="6"/>
  <c r="F84" i="6"/>
  <c r="F396" i="6"/>
  <c r="D387" i="6"/>
  <c r="F267" i="6"/>
  <c r="D258" i="6"/>
  <c r="F353" i="6"/>
  <c r="D344" i="6"/>
  <c r="D182" i="6"/>
  <c r="F183" i="6"/>
  <c r="D100" i="6"/>
  <c r="F101" i="6"/>
  <c r="F12" i="6"/>
  <c r="F27" i="6"/>
  <c r="D26" i="6"/>
  <c r="F336" i="6"/>
  <c r="D335" i="6"/>
  <c r="F249" i="6"/>
  <c r="D248" i="6"/>
  <c r="F133" i="6"/>
  <c r="F300" i="6"/>
  <c r="D299" i="6"/>
  <c r="F71" i="6"/>
  <c r="D70" i="6"/>
  <c r="F55" i="6"/>
  <c r="D54" i="6"/>
  <c r="F43" i="6"/>
  <c r="D42" i="6"/>
  <c r="G46" i="3"/>
  <c r="G48" i="3" s="1"/>
  <c r="D25" i="6" l="1"/>
  <c r="F42" i="6"/>
  <c r="F54" i="6"/>
  <c r="F70" i="6"/>
  <c r="F83" i="6"/>
  <c r="F100" i="6"/>
  <c r="F182" i="6"/>
  <c r="F248" i="6"/>
  <c r="F258" i="6"/>
  <c r="F299" i="6"/>
  <c r="F335" i="6"/>
  <c r="F344" i="6"/>
  <c r="F387" i="6"/>
  <c r="F420" i="6"/>
  <c r="F26" i="6"/>
  <c r="G671" i="11" l="1"/>
  <c r="F25" i="6"/>
  <c r="D10" i="6"/>
  <c r="F10" i="6" s="1"/>
  <c r="G672" i="11" l="1"/>
  <c r="G673" i="11" s="1"/>
  <c r="G674" i="11" s="1"/>
  <c r="G675" i="11" s="1"/>
  <c r="D437" i="6"/>
  <c r="E437" i="6" s="1"/>
  <c r="F437" i="6"/>
  <c r="G676" i="11" l="1"/>
  <c r="G677" i="11" s="1"/>
  <c r="G678" i="11" s="1"/>
  <c r="G679" i="11" s="1"/>
  <c r="G680" i="11" s="1"/>
  <c r="G681" i="11" s="1"/>
  <c r="G682" i="11" s="1"/>
  <c r="G683" i="11" s="1"/>
  <c r="G684" i="11" s="1"/>
  <c r="G685" i="11" s="1"/>
  <c r="G686" i="11" s="1"/>
  <c r="G687" i="11" l="1"/>
  <c r="G688" i="11" s="1"/>
  <c r="G689" i="11" s="1"/>
  <c r="G690" i="11" s="1"/>
  <c r="G691" i="11" s="1"/>
  <c r="G692" i="11" s="1"/>
  <c r="G693" i="11" s="1"/>
  <c r="G694" i="11" s="1"/>
  <c r="G695" i="11" s="1"/>
  <c r="G696" i="11" s="1"/>
  <c r="G697" i="11" s="1"/>
  <c r="G698" i="11" s="1"/>
  <c r="G699" i="11" s="1"/>
  <c r="G700" i="11" s="1"/>
  <c r="G701" i="11" s="1"/>
  <c r="G702" i="11" s="1"/>
  <c r="G703" i="11" s="1"/>
  <c r="G704" i="11" s="1"/>
  <c r="G705" i="11" s="1"/>
  <c r="G706" i="11" s="1"/>
  <c r="G707" i="11" s="1"/>
  <c r="G708" i="11" s="1"/>
  <c r="G709" i="11" s="1"/>
  <c r="G710" i="11" s="1"/>
  <c r="G711" i="11" s="1"/>
  <c r="G712" i="11" s="1"/>
  <c r="G713" i="11" s="1"/>
  <c r="G714" i="11" s="1"/>
  <c r="G715" i="11" s="1"/>
  <c r="G716" i="11" s="1"/>
  <c r="G717" i="11" s="1"/>
  <c r="G718" i="11" s="1"/>
  <c r="G719" i="11" s="1"/>
  <c r="G720" i="11" s="1"/>
  <c r="G721" i="11" s="1"/>
  <c r="G722" i="11" s="1"/>
  <c r="G723" i="11" s="1"/>
  <c r="G724" i="11" s="1"/>
  <c r="G725" i="11" s="1"/>
  <c r="G726" i="11" s="1"/>
  <c r="G727" i="11" s="1"/>
  <c r="G728" i="11" s="1"/>
  <c r="G729" i="11" s="1"/>
  <c r="G730" i="11" s="1"/>
  <c r="G731" i="11" s="1"/>
  <c r="G732" i="11" s="1"/>
  <c r="G733" i="11" l="1"/>
  <c r="G734" i="11" s="1"/>
  <c r="G735" i="11" s="1"/>
  <c r="G736" i="11" s="1"/>
  <c r="G737" i="11" s="1"/>
  <c r="G738" i="11" s="1"/>
  <c r="G739" i="11" s="1"/>
  <c r="G740" i="11" s="1"/>
  <c r="G741" i="11" s="1"/>
  <c r="G742" i="11"/>
  <c r="G743" i="11"/>
  <c r="G744" i="11" s="1"/>
  <c r="G745" i="11" s="1"/>
  <c r="G746" i="11" s="1"/>
  <c r="G747" i="11" s="1"/>
  <c r="G748" i="11" s="1"/>
  <c r="G749" i="11" s="1"/>
  <c r="G750" i="11" s="1"/>
  <c r="G751" i="11" s="1"/>
  <c r="G752" i="11" s="1"/>
  <c r="G753" i="11" s="1"/>
  <c r="G754" i="11" s="1"/>
  <c r="G755" i="11" s="1"/>
  <c r="G756" i="11" s="1"/>
  <c r="G757" i="11" s="1"/>
  <c r="G758" i="11" s="1"/>
  <c r="G759" i="11" s="1"/>
  <c r="G760" i="11" s="1"/>
  <c r="G761" i="11" s="1"/>
  <c r="G762" i="11" s="1"/>
  <c r="G763" i="11" s="1"/>
  <c r="G764" i="11" s="1"/>
  <c r="G765" i="11" s="1"/>
  <c r="G766" i="11" s="1"/>
  <c r="G767" i="11" s="1"/>
  <c r="G768" i="11" s="1"/>
  <c r="G769" i="11" s="1"/>
  <c r="G770" i="11" s="1"/>
  <c r="G771" i="11" s="1"/>
  <c r="G772" i="11" s="1"/>
  <c r="G773" i="11" s="1"/>
  <c r="G774" i="11" s="1"/>
  <c r="G775" i="11" s="1"/>
  <c r="G776" i="11" s="1"/>
  <c r="G777" i="11" s="1"/>
  <c r="G778" i="11" s="1"/>
  <c r="G779" i="11" s="1"/>
  <c r="G780" i="11" s="1"/>
  <c r="G781" i="11" s="1"/>
  <c r="G782" i="11" s="1"/>
  <c r="G783" i="11" s="1"/>
  <c r="G784" i="11" s="1"/>
  <c r="G785" i="11" s="1"/>
  <c r="G786" i="11" s="1"/>
  <c r="G787" i="11" s="1"/>
  <c r="G788" i="11" s="1"/>
  <c r="G789" i="11" s="1"/>
  <c r="G790" i="11" s="1"/>
  <c r="G791" i="11" s="1"/>
  <c r="G792" i="11" s="1"/>
  <c r="G793" i="11" s="1"/>
  <c r="G794" i="11" s="1"/>
  <c r="G795" i="11" s="1"/>
  <c r="G796" i="11" s="1"/>
  <c r="G797" i="11" s="1"/>
  <c r="G798" i="11" s="1"/>
  <c r="G799" i="11" s="1"/>
  <c r="G800" i="11" s="1"/>
  <c r="G801" i="11" s="1"/>
  <c r="G802" i="11" s="1"/>
  <c r="G803" i="11" s="1"/>
  <c r="G804" i="11" s="1"/>
  <c r="G805" i="11" s="1"/>
  <c r="G806" i="11" s="1"/>
  <c r="G807" i="11" s="1"/>
  <c r="G808" i="11" s="1"/>
  <c r="G809" i="11" s="1"/>
  <c r="G810" i="11" s="1"/>
  <c r="G811" i="11" s="1"/>
  <c r="G812" i="11" s="1"/>
  <c r="G813" i="11" s="1"/>
  <c r="G814" i="11" s="1"/>
  <c r="G815" i="11" s="1"/>
  <c r="G816" i="11" s="1"/>
  <c r="G817" i="11" s="1"/>
  <c r="G818" i="11" s="1"/>
  <c r="G819" i="11" s="1"/>
  <c r="G820" i="11" s="1"/>
  <c r="G821" i="11" s="1"/>
  <c r="G822" i="11" s="1"/>
  <c r="G823" i="11" s="1"/>
  <c r="G824" i="11" s="1"/>
  <c r="G825" i="11" s="1"/>
  <c r="G826" i="11" s="1"/>
  <c r="G827" i="11" s="1"/>
  <c r="G828" i="11" s="1"/>
  <c r="G829" i="11" s="1"/>
  <c r="G830" i="11" s="1"/>
  <c r="G831" i="11" s="1"/>
  <c r="G832" i="11" s="1"/>
  <c r="G833" i="11" s="1"/>
  <c r="G834" i="11" s="1"/>
  <c r="G835" i="11" s="1"/>
  <c r="G836" i="11" s="1"/>
  <c r="G837" i="11" s="1"/>
  <c r="G838" i="11" s="1"/>
  <c r="G839" i="11" s="1"/>
  <c r="G840" i="11" s="1"/>
  <c r="G841" i="11" s="1"/>
  <c r="G842" i="11" s="1"/>
  <c r="G843" i="11" s="1"/>
  <c r="G844" i="11" s="1"/>
  <c r="G845" i="11" s="1"/>
  <c r="G846" i="11" s="1"/>
  <c r="G847" i="11" s="1"/>
  <c r="G848" i="11" s="1"/>
  <c r="G849" i="11" s="1"/>
  <c r="G850" i="11" s="1"/>
  <c r="G851" i="11" s="1"/>
  <c r="G852" i="11" s="1"/>
  <c r="G853" i="11" s="1"/>
  <c r="G854" i="11" s="1"/>
  <c r="G855" i="11" s="1"/>
  <c r="G856" i="11" s="1"/>
  <c r="G857" i="11" s="1"/>
  <c r="G858" i="11" s="1"/>
  <c r="G859" i="11" s="1"/>
  <c r="G860" i="11" s="1"/>
  <c r="G861" i="11" s="1"/>
  <c r="G862" i="11" s="1"/>
  <c r="G863" i="11" s="1"/>
  <c r="G864" i="11" s="1"/>
  <c r="G865" i="11" s="1"/>
  <c r="G866" i="11" s="1"/>
  <c r="G867" i="11" s="1"/>
  <c r="G868" i="11" s="1"/>
  <c r="G869" i="11" s="1"/>
  <c r="G870" i="11" s="1"/>
  <c r="G871" i="11" s="1"/>
  <c r="G872" i="11" s="1"/>
  <c r="G873" i="11" s="1"/>
  <c r="G874" i="11" s="1"/>
  <c r="G875" i="11" s="1"/>
  <c r="G876" i="11" s="1"/>
  <c r="G877" i="11" s="1"/>
  <c r="G878" i="11" s="1"/>
  <c r="G879" i="11" s="1"/>
  <c r="G880" i="11" s="1"/>
  <c r="G881" i="11" s="1"/>
  <c r="G882" i="11" s="1"/>
  <c r="G883" i="11" s="1"/>
  <c r="G884" i="11" s="1"/>
  <c r="G885" i="11" s="1"/>
  <c r="G886" i="11" s="1"/>
  <c r="G887" i="11" s="1"/>
  <c r="G888" i="11" s="1"/>
  <c r="G889" i="11" s="1"/>
  <c r="G890" i="11" s="1"/>
  <c r="G891" i="11" s="1"/>
  <c r="G892" i="11" s="1"/>
  <c r="G893" i="11" s="1"/>
  <c r="G894" i="11" s="1"/>
  <c r="G895" i="11" s="1"/>
  <c r="G896" i="11" s="1"/>
  <c r="G897" i="11" s="1"/>
  <c r="G898" i="11" s="1"/>
  <c r="G899" i="11" s="1"/>
  <c r="G900" i="11" s="1"/>
  <c r="G901" i="11" s="1"/>
  <c r="G902" i="11" s="1"/>
  <c r="G903" i="11" s="1"/>
  <c r="G904" i="11" s="1"/>
  <c r="G905" i="11" s="1"/>
  <c r="G906" i="11" s="1"/>
  <c r="G907" i="11" s="1"/>
  <c r="G908" i="11" s="1"/>
  <c r="G909" i="11" s="1"/>
  <c r="G910" i="11" s="1"/>
  <c r="G911" i="11" s="1"/>
  <c r="G912" i="11" s="1"/>
  <c r="G913" i="11" s="1"/>
  <c r="G914" i="11" s="1"/>
  <c r="G915" i="11" s="1"/>
  <c r="G916" i="11" s="1"/>
  <c r="G917" i="11" s="1"/>
  <c r="G918" i="11" s="1"/>
  <c r="G919" i="11" s="1"/>
  <c r="G920" i="11" s="1"/>
  <c r="G921" i="11" s="1"/>
  <c r="G922" i="11" s="1"/>
  <c r="G923" i="11" s="1"/>
  <c r="G924" i="11" s="1"/>
  <c r="G925" i="11" s="1"/>
  <c r="G926" i="11" s="1"/>
  <c r="G927" i="11" s="1"/>
  <c r="G928" i="11" s="1"/>
  <c r="G929" i="11" s="1"/>
  <c r="G930" i="11" s="1"/>
  <c r="G931" i="11" s="1"/>
  <c r="G932" i="11" s="1"/>
  <c r="G933" i="11" s="1"/>
  <c r="G934" i="11" s="1"/>
  <c r="G935" i="11" s="1"/>
  <c r="G936" i="11" s="1"/>
  <c r="G937" i="11" s="1"/>
  <c r="G938" i="11" s="1"/>
  <c r="G939" i="11" s="1"/>
  <c r="G940" i="11" s="1"/>
  <c r="G941" i="11" s="1"/>
  <c r="G942" i="11" s="1"/>
  <c r="G943" i="11" s="1"/>
</calcChain>
</file>

<file path=xl/sharedStrings.xml><?xml version="1.0" encoding="utf-8"?>
<sst xmlns="http://schemas.openxmlformats.org/spreadsheetml/2006/main" count="5498" uniqueCount="1954">
  <si>
    <t>NERACA</t>
  </si>
  <si>
    <t>KECAMATAN GEMAWANG</t>
  </si>
  <si>
    <t>URAIAN</t>
  </si>
  <si>
    <t>TAHUN 2014</t>
  </si>
  <si>
    <t>TAHUN 2015</t>
  </si>
  <si>
    <t>ASET</t>
  </si>
  <si>
    <t>ASET LANCAR</t>
  </si>
  <si>
    <t>Kas di Kas  Umum Daerah</t>
  </si>
  <si>
    <t>Kas di bendahara pengeluaran</t>
  </si>
  <si>
    <t>Kas di bendahara penerimaan</t>
  </si>
  <si>
    <t>Kas di BLUD</t>
  </si>
  <si>
    <t>Kas di Rekening JKN</t>
  </si>
  <si>
    <t>Kas di Bendahara BOS</t>
  </si>
  <si>
    <t>Piutang bagi hasil Pajak</t>
  </si>
  <si>
    <t>Piutang Pajak</t>
  </si>
  <si>
    <t>Penyisian Piutang Pajak</t>
  </si>
  <si>
    <t>Piutang Retribusi</t>
  </si>
  <si>
    <t>Penyisian Piutang Retribusi</t>
  </si>
  <si>
    <t>Belanja Bayar dimuka</t>
  </si>
  <si>
    <t>Piutang hasil dari Pemanfaatan Kekayaan Daerah</t>
  </si>
  <si>
    <t>Piutang lain - lain</t>
  </si>
  <si>
    <t>Piutang Bunga diposito</t>
  </si>
  <si>
    <t>Bagian Lancar TPTGR</t>
  </si>
  <si>
    <t>Persediaan</t>
  </si>
  <si>
    <t>Jumlah Aset Lancar</t>
  </si>
  <si>
    <t>INVESTASI JANGKA PANJANG</t>
  </si>
  <si>
    <t>Investasi Non Permanen</t>
  </si>
  <si>
    <t>Investasi Non Permanen lainnya</t>
  </si>
  <si>
    <t>Jumlah Investasi Non Permanen</t>
  </si>
  <si>
    <t>Investasi  Permanen</t>
  </si>
  <si>
    <t>Penyertaan modal pemerintah daerah</t>
  </si>
  <si>
    <t>Jumlah Investas Permanen</t>
  </si>
  <si>
    <t>Jumlah Investasi Jangka Panjang</t>
  </si>
  <si>
    <t>ASET TETAP</t>
  </si>
  <si>
    <t>Tanah</t>
  </si>
  <si>
    <t>Peralatan dan mesin</t>
  </si>
  <si>
    <t>Penyusutan</t>
  </si>
  <si>
    <t>Gedung dan bangunan</t>
  </si>
  <si>
    <t>Jalan ,Irigasi dan Jaringan</t>
  </si>
  <si>
    <t>Aset tetap lainnya</t>
  </si>
  <si>
    <t>Konstruksi dalam pengerjaan</t>
  </si>
  <si>
    <t>Jumlah Aset Tetap</t>
  </si>
  <si>
    <t>ASET LAINNYA</t>
  </si>
  <si>
    <t>Kemitraan dengan Pihak Ketiga</t>
  </si>
  <si>
    <t>Aset Tak Berwujud</t>
  </si>
  <si>
    <t>Aset Lain</t>
  </si>
  <si>
    <t>Jumlah aset lainnya</t>
  </si>
  <si>
    <t>JUMLAH ASET</t>
  </si>
  <si>
    <t>KEWAJIBAN</t>
  </si>
  <si>
    <t>KEWAJIBAN JANGKA PENDEK</t>
  </si>
  <si>
    <t>Utang Perhitungan Pihak Ketiga ( PFK )</t>
  </si>
  <si>
    <t>Utang Bunga</t>
  </si>
  <si>
    <t>Bag. Lancar Utang Jangka Panjang</t>
  </si>
  <si>
    <t>Pendapatan diterima dimuka</t>
  </si>
  <si>
    <t>Utang Belanja</t>
  </si>
  <si>
    <t>Utang Jangka Pendek Lainnya</t>
  </si>
  <si>
    <t>Jumlah Kewajiban Jangka Pendek</t>
  </si>
  <si>
    <t>KEWAJIBAN JANGKA PANJANG</t>
  </si>
  <si>
    <t xml:space="preserve"> Utang Dalam Neg-Pempus</t>
  </si>
  <si>
    <t xml:space="preserve"> Utang Dalam Neg-Pemda lainnya</t>
  </si>
  <si>
    <t xml:space="preserve"> Utang Dalam Neg-Lembaga Keuangan Bank</t>
  </si>
  <si>
    <t xml:space="preserve"> Utang Dalam Neg-Lembaga Keuangan bukan Bank</t>
  </si>
  <si>
    <t xml:space="preserve"> Utang Jangka Panjang Lainnya</t>
  </si>
  <si>
    <t>Jumlah Kewajiban Jangka Panjang</t>
  </si>
  <si>
    <t>JUMLAH KEWAJIBAN</t>
  </si>
  <si>
    <t>EKUITAS DANA</t>
  </si>
  <si>
    <t>Ekuitas</t>
  </si>
  <si>
    <t>JUMLAH EKUITAS DANA</t>
  </si>
  <si>
    <t>JUMLAH KEWAJIBAN DAN EKUITAS DANA</t>
  </si>
  <si>
    <t xml:space="preserve">CAMAT GEMAWANG </t>
  </si>
  <si>
    <t>PEMERINTAH DAERAH KABUPATEN TEMANGGUNG</t>
  </si>
  <si>
    <t>TAHUN ANGGARAN 2015</t>
  </si>
  <si>
    <t>Kode Rekening</t>
  </si>
  <si>
    <t>Nama Rekening</t>
  </si>
  <si>
    <t>( %)</t>
  </si>
  <si>
    <t>Realisasi</t>
  </si>
  <si>
    <t>Rupiah</t>
  </si>
  <si>
    <t>1</t>
  </si>
  <si>
    <t>3</t>
  </si>
  <si>
    <t>120.12027.00.000.5</t>
  </si>
  <si>
    <t>BELANJA DAERAH</t>
  </si>
  <si>
    <t>120.12027.00.000.5.1</t>
  </si>
  <si>
    <t>BELANJA TIDAK LANGSUNG</t>
  </si>
  <si>
    <t>120.12027.00.000.5.1.1</t>
  </si>
  <si>
    <t>BELANJA PEGAWAI</t>
  </si>
  <si>
    <t>120.12027.00.000.5.1.1.01</t>
  </si>
  <si>
    <t>Gaji dan Tunjangan</t>
  </si>
  <si>
    <t>120.12027.00.000.5.1.1.01,01</t>
  </si>
  <si>
    <t>Gajji pokok PNS/Uang Reperensi</t>
  </si>
  <si>
    <t>120.12027.00.000.5.1.1.01,02</t>
  </si>
  <si>
    <t>Tunjangan keluarga</t>
  </si>
  <si>
    <t>120.12027.00.000.5.1.1.01,03</t>
  </si>
  <si>
    <t>Tunjangan jabatan</t>
  </si>
  <si>
    <t>120.12027.00.000.5.1.1.01,05</t>
  </si>
  <si>
    <t>Tunjangan fungsional umum</t>
  </si>
  <si>
    <t>120.12027.00.000.5.1.1.01,06</t>
  </si>
  <si>
    <t>Tunjangan beras</t>
  </si>
  <si>
    <t>120.12027.00.000.5.1.1.01,07</t>
  </si>
  <si>
    <t>Tunjangan PPH/tunjangankhusus</t>
  </si>
  <si>
    <t>120.12027.00.000.5.1.1.01,08</t>
  </si>
  <si>
    <t>Pembulatan Gaji</t>
  </si>
  <si>
    <t>120.12027.00.000.5.1.1.01,09</t>
  </si>
  <si>
    <t>Iuran asuransi kesehatan</t>
  </si>
  <si>
    <t>120.12027.00.000.5.1.1,02</t>
  </si>
  <si>
    <t>Tambahan penghasilan PNS</t>
  </si>
  <si>
    <t>120.12027.00.000.5.1.1,02,01</t>
  </si>
  <si>
    <t>Tambahan penghasilan berdasarkan beban kerja</t>
  </si>
  <si>
    <t>120.12027.00.000.5,2</t>
  </si>
  <si>
    <t>BELANJA LANGSUNG</t>
  </si>
  <si>
    <t>102.12027.16</t>
  </si>
  <si>
    <t>Program Upaya Kesehatan Masyarakat</t>
  </si>
  <si>
    <t>102.12027.16.018</t>
  </si>
  <si>
    <t>Pembinaan UKS/LSS</t>
  </si>
  <si>
    <t>102.12027.16.018.5.2.1</t>
  </si>
  <si>
    <t>102.12027.16.018.5.2.1.1</t>
  </si>
  <si>
    <t>Honorarium PNS</t>
  </si>
  <si>
    <t>102.12027.16.018.5.2.1.1.01</t>
  </si>
  <si>
    <t>Honorarium panitia pelaksanan kegiatan</t>
  </si>
  <si>
    <t>102.12027.16.018.5.2.2</t>
  </si>
  <si>
    <t>BELANJA BARANG DAN JASA</t>
  </si>
  <si>
    <t>102.12027.16.018.5.2.2.01</t>
  </si>
  <si>
    <t>Belanja bahan pakai habis</t>
  </si>
  <si>
    <t>102.12027.16.018.5.2.2.01.01</t>
  </si>
  <si>
    <t>Belaja alat tulis kantor</t>
  </si>
  <si>
    <t>102.12027.16.018.5.2.2.06</t>
  </si>
  <si>
    <t>Belanja cetak dan penggandaan</t>
  </si>
  <si>
    <t>102.12027.16.018.5.2.2.06.02</t>
  </si>
  <si>
    <t>Belanja penggandaan</t>
  </si>
  <si>
    <t>102.12027.16.018.5.2.2.11</t>
  </si>
  <si>
    <t>Belanja Makan dan minum</t>
  </si>
  <si>
    <t>102.12027.16.018.5.2.2.11.02</t>
  </si>
  <si>
    <t xml:space="preserve">Belabja makan minum rapat </t>
  </si>
  <si>
    <t>106,12027,21</t>
  </si>
  <si>
    <t>Program Perencanaan Pembangunan Daerah</t>
  </si>
  <si>
    <t>106,12027,21,060</t>
  </si>
  <si>
    <t>Penyusunan dan Pelaporan Dokumen Perencanaan</t>
  </si>
  <si>
    <t>106,12027,21,060.5.2.2</t>
  </si>
  <si>
    <t>106,12027,21,060.5.2.2.01</t>
  </si>
  <si>
    <t>106,12027,21,060.5.2.2.01.01</t>
  </si>
  <si>
    <t>106,12027,21,060.5.2.2.06</t>
  </si>
  <si>
    <t>106,12027,21,060.5.2.2.06.02</t>
  </si>
  <si>
    <t>108,12027,16</t>
  </si>
  <si>
    <t>Program Pengendalian Pencemaran  dan Perusakan Lingku Hidup</t>
  </si>
  <si>
    <t>108,12027,16,037</t>
  </si>
  <si>
    <t>Failitasi Gerakan Budaya Sehat dan Kebersihan Lingkungan</t>
  </si>
  <si>
    <t>108,12027,16,037.2.2</t>
  </si>
  <si>
    <t>108,12027,16,037.2.2.11</t>
  </si>
  <si>
    <t>108,12027,16,037.2.2.11.02</t>
  </si>
  <si>
    <t>Belabja makan minum kegiatan</t>
  </si>
  <si>
    <t>110,12027,15</t>
  </si>
  <si>
    <t>Program Penataan Administrasi Kependudukan</t>
  </si>
  <si>
    <t>110,12027,15,035</t>
  </si>
  <si>
    <t>Fasilitasi adminstrasi Kependudukan</t>
  </si>
  <si>
    <t>110,12027,15,035.5.2.2</t>
  </si>
  <si>
    <t>110,12027,15,035.5.2.2.01</t>
  </si>
  <si>
    <t>110,12027,15,035.5.2.2.01.01</t>
  </si>
  <si>
    <t>110,12027,15,035.5.2.2.06</t>
  </si>
  <si>
    <t>110,12027,15,035.5.2.2.06.02</t>
  </si>
  <si>
    <t>111,12027,15</t>
  </si>
  <si>
    <t>Program Keserasian Peningkatan Kualitas Aak dan Perempuan</t>
  </si>
  <si>
    <t>111,12027,15,009</t>
  </si>
  <si>
    <t>Fasilitasi PKK</t>
  </si>
  <si>
    <t>111,12027,15,009.2.2</t>
  </si>
  <si>
    <t>111,12027,15,009.2.2.01</t>
  </si>
  <si>
    <t>111,12027,15,009.2.2.01.01</t>
  </si>
  <si>
    <t>111,12027,15,009.2.2.06</t>
  </si>
  <si>
    <t>111,12027,15,009.2.2.06.02</t>
  </si>
  <si>
    <t>111,12027,15,009.2.2.11</t>
  </si>
  <si>
    <t>111,12027,15,009.2.2.11.02</t>
  </si>
  <si>
    <t>113,12027,25</t>
  </si>
  <si>
    <t>Program Pencegahan dan Kesiap siagaan</t>
  </si>
  <si>
    <t>113,12027,25,001</t>
  </si>
  <si>
    <t>Sosialisasi Penanganan Bencana Alam</t>
  </si>
  <si>
    <t>113,12027,25,001.5.2.2</t>
  </si>
  <si>
    <t>113,12027,25,001.5.2.2.01</t>
  </si>
  <si>
    <t>113,12027,25,001.5.2.2.01.01</t>
  </si>
  <si>
    <t>113,12027,25,001.5.2.2.06</t>
  </si>
  <si>
    <t>113,12027,25,001.5.2.2.06.02</t>
  </si>
  <si>
    <t>113,12027,25,001.5.2.2.11</t>
  </si>
  <si>
    <t>113,12027,25,001.5.2.2.11.02</t>
  </si>
  <si>
    <t>117,12027,19</t>
  </si>
  <si>
    <t>Program Pengembangan Nilai Keagamaan</t>
  </si>
  <si>
    <t>117,12027,19,001</t>
  </si>
  <si>
    <t>Fasilitasi Kegiatan Keagamaan</t>
  </si>
  <si>
    <t>117,12027,19,001.5.2.2</t>
  </si>
  <si>
    <t>117,12027,19,001.5.2.2.01</t>
  </si>
  <si>
    <t>117,12027,19,001.5.2.2.01.01</t>
  </si>
  <si>
    <t>117,12027,19,001.5.2.2.06</t>
  </si>
  <si>
    <t>117,12027,19,001.5.2.2.06.02</t>
  </si>
  <si>
    <t>117,12027,19,001.5.2.2.11</t>
  </si>
  <si>
    <t>117,12027,19,001.5.2.2.11.05</t>
  </si>
  <si>
    <t>117,12027,19,003</t>
  </si>
  <si>
    <t>Pembinaan Kerukunan Umat Beragama</t>
  </si>
  <si>
    <t>117,12027,19,003.5.2.2</t>
  </si>
  <si>
    <t>117,12027,19,003.5.2.2.01</t>
  </si>
  <si>
    <t>117,12027,19,003.5.2.2.01.01</t>
  </si>
  <si>
    <t>117,12027,19,003.5.2.2.06</t>
  </si>
  <si>
    <t>117,12027,19,003.5.2.2.06.02</t>
  </si>
  <si>
    <t>117,12027,19,003.5.2.2.11</t>
  </si>
  <si>
    <t>117,12027,19,003.5.2.2.11.02</t>
  </si>
  <si>
    <t>119.12027.16</t>
  </si>
  <si>
    <t>Program Pemelihrn Kantantibmas dan PencegahanTindak Kriminal</t>
  </si>
  <si>
    <t>119.12027.16.004</t>
  </si>
  <si>
    <t>Peningktn kapasitas aprt dlm rangka pelak. siskamswakarsa di daerah</t>
  </si>
  <si>
    <t>119.12027.16.004.5.2.1</t>
  </si>
  <si>
    <t>119.12027.16.004.5.2.1.01</t>
  </si>
  <si>
    <t>119.12027.16.004.5.2.1.01.01</t>
  </si>
  <si>
    <t>Honorarium panitia pelaksana kegiatan</t>
  </si>
  <si>
    <t>119.12027.16.004.5.2.1.02</t>
  </si>
  <si>
    <t>Honorarium non PNS</t>
  </si>
  <si>
    <t>119.12027.16.004.5.2.1.02.04</t>
  </si>
  <si>
    <t>Honorarium  pelaksana kegiatan</t>
  </si>
  <si>
    <t>119.12027.16.004.5.2.2</t>
  </si>
  <si>
    <t>119.12027.16.004.5.2.2.11</t>
  </si>
  <si>
    <t>119.12027.16.004.5.2.2.11.02</t>
  </si>
  <si>
    <t>119.12027.16.006</t>
  </si>
  <si>
    <t>Pembinaab Hansip/Linmas Desa</t>
  </si>
  <si>
    <t>119.12027.16.006.5.2.1</t>
  </si>
  <si>
    <t>119.12027.16.006.5.2.1.1</t>
  </si>
  <si>
    <t>119.12027.16.006.5.2.1.1.01</t>
  </si>
  <si>
    <t>119.12027.16.006.5.2.2</t>
  </si>
  <si>
    <t>119.12027.16.006.5.2.2.01</t>
  </si>
  <si>
    <t>119.12027.16.006.5.2.2.01.01</t>
  </si>
  <si>
    <t>119.12027.16.006.5.2.2.06</t>
  </si>
  <si>
    <t>119.12027.16.006.5.2.2.06.02</t>
  </si>
  <si>
    <t>119.12027.16.006.5.2.2.11</t>
  </si>
  <si>
    <t>119.12027.16.006.5.2.2.11.05</t>
  </si>
  <si>
    <t>119.12027.16.006.5.2.2.17</t>
  </si>
  <si>
    <t>Belanja kursus,platihan,sosialisasi dan bimbingan tehnis</t>
  </si>
  <si>
    <t>119.12027.16.006.5.2.2.17.03</t>
  </si>
  <si>
    <t>belanja transpotasi</t>
  </si>
  <si>
    <t>119.12027.16.006.5.2.2.17.04</t>
  </si>
  <si>
    <t>Honorarium tenaga ahli/instruktur/nara sumber</t>
  </si>
  <si>
    <t>120.12027.01</t>
  </si>
  <si>
    <t>Program Pelayanan Administrasi Perkantoran</t>
  </si>
  <si>
    <t>120.12027.01.002</t>
  </si>
  <si>
    <t>Penyediaan jasa komunikasi, sumber daya air dan listrik</t>
  </si>
  <si>
    <t>120.12027.01.002.5.2.2</t>
  </si>
  <si>
    <t>120.12027.01.002.5.2.2.03</t>
  </si>
  <si>
    <t>Belanja jasa kantor</t>
  </si>
  <si>
    <t>120.12027.01.002.5.2.2.03.01</t>
  </si>
  <si>
    <t>Belanja telepon</t>
  </si>
  <si>
    <t>120.12027.01.002.5.2.2.03.03</t>
  </si>
  <si>
    <t>Belanja listrik</t>
  </si>
  <si>
    <t>120.12027.01.008</t>
  </si>
  <si>
    <t>Penyediaan jasa kebersihan kantor</t>
  </si>
  <si>
    <t>120.12027.01.008.5.2.1</t>
  </si>
  <si>
    <t>120.12027.01.008.5.2.1.02</t>
  </si>
  <si>
    <t>120.12027.01.008.5.2.1.02.03</t>
  </si>
  <si>
    <t>Upah tenaga kerja</t>
  </si>
  <si>
    <t>120.12027.01.008.5.2.2</t>
  </si>
  <si>
    <t>120.12027.01.008.5.2.2.01</t>
  </si>
  <si>
    <t>120.12027.01.008.5.2.2.01.05</t>
  </si>
  <si>
    <t>Belanja peralatan kebersihan dan bahna pembersih</t>
  </si>
  <si>
    <t>120.12027.01.010</t>
  </si>
  <si>
    <t>Penyediaan alat tulis kantor</t>
  </si>
  <si>
    <t>120.12027.01.010.5.2.2</t>
  </si>
  <si>
    <t>120.12027.01.010.5.2.2.01</t>
  </si>
  <si>
    <t>120.12027.01.010.5.2.2.01.01</t>
  </si>
  <si>
    <t>Belanja alat tulis kantor</t>
  </si>
  <si>
    <t>120.12027.01.010.5.2.2.01.04</t>
  </si>
  <si>
    <t>Belanja prangko,materai dan bena pos lainnya</t>
  </si>
  <si>
    <t>120.12027.01.010.5.2.2.03</t>
  </si>
  <si>
    <t>120.12027.01.010.5.2.2.03.09</t>
  </si>
  <si>
    <t>Belanja transaksi keuangan</t>
  </si>
  <si>
    <t>120.12027.01.011</t>
  </si>
  <si>
    <t>Penyediaan barang cetakan dan penggandaan</t>
  </si>
  <si>
    <t>120.12027.01.011.5.2.2</t>
  </si>
  <si>
    <t>120.12027.01.011.5.2.2.06</t>
  </si>
  <si>
    <t>120.12027.01.011.5.2.2.06.01</t>
  </si>
  <si>
    <t xml:space="preserve">Belanja cetak </t>
  </si>
  <si>
    <t>120.12027.01.011.5.2.2.06.02</t>
  </si>
  <si>
    <t>120.12027.01.012</t>
  </si>
  <si>
    <t>Penyediaan komponen instalasi listrik/penerangan bangunan kantor</t>
  </si>
  <si>
    <t>120.12027.01.012.5.2.2</t>
  </si>
  <si>
    <t>120.12027.01.012.5.2.2.01</t>
  </si>
  <si>
    <t>120.12027.01.012.5.2.2.01.03</t>
  </si>
  <si>
    <t>Belanja alat listrik dan elektronik</t>
  </si>
  <si>
    <t>120.12027.01.015</t>
  </si>
  <si>
    <t>Penyediaan bahan bacaan dan peraturan perundang-undangan</t>
  </si>
  <si>
    <t>120.12027.01.015.5.2.2</t>
  </si>
  <si>
    <t>120.12027.01.015.5.2.2.03</t>
  </si>
  <si>
    <t>120.12027.01.015.5.2.2.03.05</t>
  </si>
  <si>
    <t>Belanja surat kabar/majalah</t>
  </si>
  <si>
    <t>120.12027.01.017</t>
  </si>
  <si>
    <t>Penyediaan makanan dan minuman</t>
  </si>
  <si>
    <t>120.12027.01.017.5.2.2</t>
  </si>
  <si>
    <t>120.12027.01.017.5.2.2.11</t>
  </si>
  <si>
    <t>Belanja makan minum</t>
  </si>
  <si>
    <t>120.12027.01.017.5.2.2.11,01</t>
  </si>
  <si>
    <t>Belanja makan minum harian pegawai</t>
  </si>
  <si>
    <t>120.12027.01.017.5.2.2.11.06</t>
  </si>
  <si>
    <t>Belanja makan minum Satpol</t>
  </si>
  <si>
    <t>120.12027.01.018</t>
  </si>
  <si>
    <t>Rapat-rapat Koordinasi dan konsultasi ke luar Daerah</t>
  </si>
  <si>
    <t>120.12027.01.018.5.2.2</t>
  </si>
  <si>
    <t>120.12027.01.018.5.2.2.15</t>
  </si>
  <si>
    <t>Belanja perjalanan dinas</t>
  </si>
  <si>
    <t>120.12027.01.018.5.2.2.15.02</t>
  </si>
  <si>
    <t>Belanja perjalanan dinas luar daerah</t>
  </si>
  <si>
    <t>120.12027.01.019</t>
  </si>
  <si>
    <t>Rapat-rapat Koordinasi dan konsultasi dalam Daerah</t>
  </si>
  <si>
    <t>120.12027.01.019.5.2.2</t>
  </si>
  <si>
    <t>120.12027.01.019.5.2.2.15</t>
  </si>
  <si>
    <t>120.12027.01.019.5.2.2.15,01</t>
  </si>
  <si>
    <t>Belanja perjalanan dinas dalam daerah</t>
  </si>
  <si>
    <t>120,12027,01,021</t>
  </si>
  <si>
    <t>Jasa Pelayanan Perkantoran</t>
  </si>
  <si>
    <t>120,12027,01,021.5.2.1</t>
  </si>
  <si>
    <t>120,12027,01,021.5.2.1.02</t>
  </si>
  <si>
    <t>120,12027,01,021.5.2.1.02.03</t>
  </si>
  <si>
    <t>120.12027.02</t>
  </si>
  <si>
    <t>Program Peningkatan Sarana dan Prasarana Aparatur</t>
  </si>
  <si>
    <t>120.12027.02.006</t>
  </si>
  <si>
    <t>Pengadaan perlengkapan rumah jabatan/dinas</t>
  </si>
  <si>
    <t>120.12027.02.006.5.2.3</t>
  </si>
  <si>
    <t>BELANJA MODAL</t>
  </si>
  <si>
    <t>120.12027.02.006.5.2.3.10</t>
  </si>
  <si>
    <t>Belanja modal pengadaan peralatan kantor</t>
  </si>
  <si>
    <t>120.12027.02.006.5.2.3.10.12</t>
  </si>
  <si>
    <t>Belanja modal pengadaan jenset</t>
  </si>
  <si>
    <t>120.12027.02.006.5.2.3.11</t>
  </si>
  <si>
    <t>Belanja modal pengadaan perlengkapan kantor</t>
  </si>
  <si>
    <t>120.12027.02.006.5.2.3.11.02</t>
  </si>
  <si>
    <t>Belanja modal pengadan almari</t>
  </si>
  <si>
    <t>120.12027.02.006.5.2.3.11.13</t>
  </si>
  <si>
    <t>Belanja modal pengadaan televisi</t>
  </si>
  <si>
    <t>120.12027.02.006.5.2.3.13</t>
  </si>
  <si>
    <t>Belanja modal pengadaan mebelair</t>
  </si>
  <si>
    <t>120.12027.02.006.5.2.3.13.03</t>
  </si>
  <si>
    <t>Belanja modal pengadaan meja makan</t>
  </si>
  <si>
    <t>120.12027.02.006.5.2.3.13.07</t>
  </si>
  <si>
    <t>Belanja modal pengadaan tempat tidur</t>
  </si>
  <si>
    <t>120.12027.02.006.5.2.3.14</t>
  </si>
  <si>
    <t>Belanja modal pengadaan alat dapur</t>
  </si>
  <si>
    <t>120.12027.02.006.5.2.3.14.01</t>
  </si>
  <si>
    <t>Belanja modal pengadan tabung gas</t>
  </si>
  <si>
    <t>120.12027.02.006.5.2.3.14.02</t>
  </si>
  <si>
    <t>Belanja modal pengadan  kompor gas</t>
  </si>
  <si>
    <t>120.12027.02.006.5.2.3.14.05</t>
  </si>
  <si>
    <t>Belanja modal pengadan kukas</t>
  </si>
  <si>
    <t>120.12027.02.006.5.2.3.16</t>
  </si>
  <si>
    <t>Belanja modal pengadan alat - alat studio</t>
  </si>
  <si>
    <t>120.12027.02.006.5.2.3.16.08</t>
  </si>
  <si>
    <t>Belanja modal antena parabola</t>
  </si>
  <si>
    <t>120.12027.02.007</t>
  </si>
  <si>
    <t>Pengadaan perlengkapan gedung kantor</t>
  </si>
  <si>
    <t>120.12027.02.007.5.2.3</t>
  </si>
  <si>
    <t>120.12027.02.007.5.2.3.11</t>
  </si>
  <si>
    <t>120.12027.02.007.5.2.3.11.21</t>
  </si>
  <si>
    <t>Belanja modal pengadaan penangkal petir</t>
  </si>
  <si>
    <t>120.12027.02.007.5.2.3.13</t>
  </si>
  <si>
    <t>120.12027.02.007.5.2.3.13.05</t>
  </si>
  <si>
    <t>Belanja modal pengadaan kursi rapat</t>
  </si>
  <si>
    <t>120.12027.02.009</t>
  </si>
  <si>
    <t>Pengadaan peralatan gedung kantor</t>
  </si>
  <si>
    <t>120.12027.02.009.5.2.3</t>
  </si>
  <si>
    <t>120.12027.02.009.5.2.3.12</t>
  </si>
  <si>
    <t>Belanja modal pengadaan komputer</t>
  </si>
  <si>
    <t>120.12027.02.009.5.2.3.12.02</t>
  </si>
  <si>
    <t>Belanja modal pengadaan komputer/PC</t>
  </si>
  <si>
    <t>120.12027.02.009.5.2.3.12.03</t>
  </si>
  <si>
    <t>Belanja modal pengadaan leptop/not book</t>
  </si>
  <si>
    <t>120.12027.02.009.5.2.3.12.04</t>
  </si>
  <si>
    <t>Belanja modal pengadaan printer</t>
  </si>
  <si>
    <t>120.12027.02.021</t>
  </si>
  <si>
    <t>Pemeliharaan rutin/berkala rumah dinas</t>
  </si>
  <si>
    <t>120.12027.02.021.5.2.1</t>
  </si>
  <si>
    <t>120.12027.02.021.5.2.1.02</t>
  </si>
  <si>
    <t>120.12027.02.021.5.2.1.02.03</t>
  </si>
  <si>
    <t>120.12027.02.021.5.2.2</t>
  </si>
  <si>
    <t>120.12027.02.021.5.2.2.02</t>
  </si>
  <si>
    <t>Belanja bahan /material</t>
  </si>
  <si>
    <t>120.12027.02.021.5.2.2.02.01</t>
  </si>
  <si>
    <t>Belanja bahan bahan bangnan</t>
  </si>
  <si>
    <t>120.12027.02.022</t>
  </si>
  <si>
    <t>Pemeliharaan rutin/berkala gedung kantor</t>
  </si>
  <si>
    <t>120.12027.02.022.5.2.1</t>
  </si>
  <si>
    <t>120.12027.02.022.5.2.1.02</t>
  </si>
  <si>
    <t>120.12027.02.022.5.2.1.02.03</t>
  </si>
  <si>
    <t>120.12027.02.022.5.2.2</t>
  </si>
  <si>
    <t>120.12027.02.022.5.2.2.02</t>
  </si>
  <si>
    <t>120.12027.02.022.5.2.2.02.01</t>
  </si>
  <si>
    <t>120.12027.020.24</t>
  </si>
  <si>
    <t>Pemeliharaan rutin/berkala kendaraan dinas/operasional</t>
  </si>
  <si>
    <t>120.12027.020.24.5.2.2.</t>
  </si>
  <si>
    <t>120.12027.020.24.5.2.2.05</t>
  </si>
  <si>
    <t>Belanja Perawatan Kendaraan Bermotor</t>
  </si>
  <si>
    <t>120.12027.020.24.5.2.2.05.01</t>
  </si>
  <si>
    <t>Belanja Jasa Servis</t>
  </si>
  <si>
    <t>120.12027.020.24.5.2.2.05.02</t>
  </si>
  <si>
    <t>Belanja Penggantian Suku Cadang</t>
  </si>
  <si>
    <t>120.12027.020.24.5.2.2.05.03</t>
  </si>
  <si>
    <t>Belanja Bahan Bakar Minyak/Gas dan pelumas</t>
  </si>
  <si>
    <t>120.12027.020.24.5.2.2.05.05</t>
  </si>
  <si>
    <t>Belanja Surat Tanda Nomor Kendaraan</t>
  </si>
  <si>
    <t>120.12027.02.026</t>
  </si>
  <si>
    <t>Pemeliharaan rutin/berkala perlengkapan gedung kantor</t>
  </si>
  <si>
    <t>120.12027.02.026.5.2.2</t>
  </si>
  <si>
    <t>120.12027.02.026.5.2.2.03</t>
  </si>
  <si>
    <t>120.12027.02.026.5.2.2.03.19</t>
  </si>
  <si>
    <t>Belanja Jasa Servis perlengkapan gedung kantor</t>
  </si>
  <si>
    <t>120.12027.02.028</t>
  </si>
  <si>
    <t>Pemeliharaan rutin/berkala peralatan gedung kantor</t>
  </si>
  <si>
    <t>120.12027.02.028.5.2.2</t>
  </si>
  <si>
    <t>120.12027.02.028.5.2.2.03</t>
  </si>
  <si>
    <t>120.12027.02.028.5.2.2.03.19</t>
  </si>
  <si>
    <t>Belanja Jasa Servis peralatan gedung kantor</t>
  </si>
  <si>
    <t>120.12027.06</t>
  </si>
  <si>
    <t>Prog. peningktn pengemb. sistim pelaporan capaian kenerja dan keuangan</t>
  </si>
  <si>
    <t>120.12027.06.004</t>
  </si>
  <si>
    <t>Penyusunan pelaporan keuangan akhir tahun</t>
  </si>
  <si>
    <t>120.12027.06.004.5.2.2</t>
  </si>
  <si>
    <t>120.12027.06.004.5.2.2.17</t>
  </si>
  <si>
    <t>Belanja kursusu,pelatihan,sosialisasi dan bimbingan teknis</t>
  </si>
  <si>
    <t>120.12027.06.004.5.2.2.17.04</t>
  </si>
  <si>
    <t>Honorarium Tenaga ahli/Instruktur/Narasumber</t>
  </si>
  <si>
    <t>120.12027.17</t>
  </si>
  <si>
    <t>Program Peningktn dan Pengembangan Pengelolaan Keu Daerah</t>
  </si>
  <si>
    <t>120.12027.17.019</t>
  </si>
  <si>
    <t>Intensifikasi &amp; Ekstensifikasi sumber pendapatan daerah</t>
  </si>
  <si>
    <t>120.12027.17.019.5.2.1</t>
  </si>
  <si>
    <t>120.12027.17.019.5.2.1.01</t>
  </si>
  <si>
    <t>Honorarium  PNS</t>
  </si>
  <si>
    <t>120.12027.17.019.5.2.1.01.01</t>
  </si>
  <si>
    <t>120.12027.17.019.5.2.1.02</t>
  </si>
  <si>
    <t>Honorarium Non PNS</t>
  </si>
  <si>
    <t>120.12027.17.019.5.2.1.02.02</t>
  </si>
  <si>
    <t>Honorarium  pegwai honorer/tidak tetap</t>
  </si>
  <si>
    <t>120.12027.19</t>
  </si>
  <si>
    <t>Program Pembinaan dan Fasilitasi Pengelolaan Keuangan Desa</t>
  </si>
  <si>
    <t>120.12027.19.004</t>
  </si>
  <si>
    <t>Fasilitasi dan Evaluasi Perdes tentang APBDES</t>
  </si>
  <si>
    <t>120.12027.19.004.5.2.2</t>
  </si>
  <si>
    <t>120.12027.19.004.5.2.2.01.</t>
  </si>
  <si>
    <t>120.12027.19.004.5.2.2.01.01</t>
  </si>
  <si>
    <t>120.12027.19.004.5.2.2.06.</t>
  </si>
  <si>
    <t>120.12027.19.004.5.2.2.06.02</t>
  </si>
  <si>
    <t>120.12027.19.004.5.2.2.11.</t>
  </si>
  <si>
    <t>120.12027.19.004.5.2.2.11.02</t>
  </si>
  <si>
    <t>120.12027.19.005</t>
  </si>
  <si>
    <t>Fasilitasi Kegiatan Alokasi Dana Desa (ADD)</t>
  </si>
  <si>
    <t>120.12027.19.005.5.2.1</t>
  </si>
  <si>
    <t>120.12027.19.005.5.2.1.01</t>
  </si>
  <si>
    <t>120.12027.19.005.5.2.1.01.01</t>
  </si>
  <si>
    <t>120.12027.19.005.5.2.2</t>
  </si>
  <si>
    <t>120.12027.19.005.5.2.2.01</t>
  </si>
  <si>
    <t>120.12027.19.005.5.2.2.01.01</t>
  </si>
  <si>
    <t>120.12027.19.005.5.2.2.06</t>
  </si>
  <si>
    <t>120.12027.19.005.5.2.2.06.02</t>
  </si>
  <si>
    <t>120.12027.19.005.5.2.2.11</t>
  </si>
  <si>
    <t>120.12027.19.005.5.2.2.11.02</t>
  </si>
  <si>
    <t>120.12027.20</t>
  </si>
  <si>
    <t>Prog. Pening. sistim pengawasan internal &amp; pengend. Pelak. kebijakanKDH</t>
  </si>
  <si>
    <t>120.12027.20.125</t>
  </si>
  <si>
    <t>Fasilitasi dan Verifikasi administrasi terpadu Kec. ( PATEN )</t>
  </si>
  <si>
    <t>120.12027.20.125.5.2.2</t>
  </si>
  <si>
    <t>120.12027.20.125.5.2.2.01</t>
  </si>
  <si>
    <t>120.12027.20.125.5.2.2.01.01</t>
  </si>
  <si>
    <t>120.12027.20.125.5.2.2.06</t>
  </si>
  <si>
    <t>120.12027.20.125.5.2.2.06.02</t>
  </si>
  <si>
    <t>120.12027.20.125.5.2.2.11</t>
  </si>
  <si>
    <t>120.12027.20.125.5.2.2.11.02</t>
  </si>
  <si>
    <t>120.12027.20.131</t>
  </si>
  <si>
    <t>Monitoring pelaksanaan pembangunan Tingkat Kecamatan</t>
  </si>
  <si>
    <t>120.12027.20.131.5.2.2</t>
  </si>
  <si>
    <t>120.12027.20.131.5.2.2.01</t>
  </si>
  <si>
    <t>120.12027.20.131.5.2.2.01.01</t>
  </si>
  <si>
    <t>120.12027.20.131.5.2.2.06</t>
  </si>
  <si>
    <t>120.12027.20.131.5.2.2.06.02</t>
  </si>
  <si>
    <t>120.12027.20.131.5.2.2.11</t>
  </si>
  <si>
    <t>120.12027.20.131.5.2.2.11.02</t>
  </si>
  <si>
    <t>120.12027.28</t>
  </si>
  <si>
    <t>Program Peningkatan Kapasitas Aparatur Pemerintah Desa</t>
  </si>
  <si>
    <t>120.12027.28.001</t>
  </si>
  <si>
    <t>Fasilitasi kegiatan pengisian Kades dan Perdes</t>
  </si>
  <si>
    <t>120.12027.28.001.5.2.2</t>
  </si>
  <si>
    <t>120.12027.28.001.5.2.2.01</t>
  </si>
  <si>
    <t>120.12027.28.001.5.2.2.01.01</t>
  </si>
  <si>
    <t>120.12027.28.001.5.2.2.06</t>
  </si>
  <si>
    <t>120.12027.28.001.5.2.2.06.02</t>
  </si>
  <si>
    <t>120.12027.28.001.5.2.2.11</t>
  </si>
  <si>
    <t>120.12027.28.001.5.2.2.11.02</t>
  </si>
  <si>
    <t>120.12027.28.002</t>
  </si>
  <si>
    <t>Rapat Koordinasi Kades dan Perdes</t>
  </si>
  <si>
    <t>120.12027.28.002.5.2.2</t>
  </si>
  <si>
    <t>120.12027.28.002.5.2.2.01</t>
  </si>
  <si>
    <t>120.12027.28.002.5.2.2.01.01</t>
  </si>
  <si>
    <t>120.12027.28.002.5.2.2.06</t>
  </si>
  <si>
    <t>120.12027.28.002.5.2.2.06.02</t>
  </si>
  <si>
    <t>120.12027.28.002.5.2.2.11</t>
  </si>
  <si>
    <t>120.12027.28.002.5.2.2.11.02</t>
  </si>
  <si>
    <t>120.12027.28.018</t>
  </si>
  <si>
    <t>Pelatihan Aparatur Pemerintah Desa/Kelurahan</t>
  </si>
  <si>
    <t>120.12027.28.018.5.2.2</t>
  </si>
  <si>
    <t>120.12027.28.018.5.2.2.01</t>
  </si>
  <si>
    <t>120.12027.28.018.5.2.2.01.01</t>
  </si>
  <si>
    <t>120.12027.28.018.5.2.2.06</t>
  </si>
  <si>
    <t>120.12027.28.018.5.2.2.06.02</t>
  </si>
  <si>
    <t>120.12027.28.018.5.2.2.11</t>
  </si>
  <si>
    <t>120.12027.28.018.5.2.2.11.02</t>
  </si>
  <si>
    <t>120.12027.28.019</t>
  </si>
  <si>
    <t>Fasilitasi pengisian BPD dan pelantikan BPD antar waktu</t>
  </si>
  <si>
    <t>120.12027.28.019.5.2.2</t>
  </si>
  <si>
    <t>120.12027.28.019.5.2.2.01</t>
  </si>
  <si>
    <t>120.12027.28.019.5.2.2.01.01</t>
  </si>
  <si>
    <t>120.12027.28.019.5.2.2.06</t>
  </si>
  <si>
    <t>120.12027.28.019.5.2.2.06.02</t>
  </si>
  <si>
    <t>120.12027.28.019.5.2.2.11</t>
  </si>
  <si>
    <t>120.12027.28.019.5.2.2.11.02</t>
  </si>
  <si>
    <t>120.12027.16</t>
  </si>
  <si>
    <t>Program Peningkatan Ketahanan Pangan Pertanian/Perkebunan</t>
  </si>
  <si>
    <t>120.12027.16,032</t>
  </si>
  <si>
    <t>Pendampingan program raskin</t>
  </si>
  <si>
    <t>120.12027.16,032.5.2.2</t>
  </si>
  <si>
    <t>120.12027.16,032.5.2.2.01</t>
  </si>
  <si>
    <t>120.12027.16,032.5.2.2.01.01</t>
  </si>
  <si>
    <t>120.12027.16,032.5.2.2.06</t>
  </si>
  <si>
    <t>120.12027.16,032.5.2.2.06.02</t>
  </si>
  <si>
    <t>120.12027.16,032.5.2.2.11</t>
  </si>
  <si>
    <t>120.12027.16,032.5.2.2.11.02</t>
  </si>
  <si>
    <t>122,12027,15</t>
  </si>
  <si>
    <t>Program Peningkatan Keberdayaan Masyarakat Pedesaan</t>
  </si>
  <si>
    <t>122,12027,15,001</t>
  </si>
  <si>
    <t>Pemberdayaan Lembaga dan Organisasi Masyarakat Pedesaan</t>
  </si>
  <si>
    <t>120.12027.15,001.5.2.2</t>
  </si>
  <si>
    <t>120.12027.15,001.5.2.2.01</t>
  </si>
  <si>
    <t>120.12027.15,001.5.2.2.01.01</t>
  </si>
  <si>
    <t>120.12027.15,001.5.2.2.06</t>
  </si>
  <si>
    <t>120.12027.15,001.5.2.2.06.02</t>
  </si>
  <si>
    <t>120.12027.15,001.5.2.2.11</t>
  </si>
  <si>
    <t>120.12027.15,001.5.2.2.11.02</t>
  </si>
  <si>
    <t>122,12027,15,011</t>
  </si>
  <si>
    <t>Fasilitasi PWK</t>
  </si>
  <si>
    <t>122,12027,15,011.5.2.1</t>
  </si>
  <si>
    <t>122,12027,15,011.5.2.1.01</t>
  </si>
  <si>
    <t>122,12027,15,011.5.2.1.01.01</t>
  </si>
  <si>
    <t>120.12027.15,011.5.2.2</t>
  </si>
  <si>
    <t>120.12027.15,011.5.2.2.01</t>
  </si>
  <si>
    <t>120.12027.15,011.5.2.2.01.01</t>
  </si>
  <si>
    <t>120.12027.15,011.5.2.2.06</t>
  </si>
  <si>
    <t>120.12027.15,011.5.2.2.06.02</t>
  </si>
  <si>
    <t>120.12027.15,011.5.2.2.11</t>
  </si>
  <si>
    <t>120.12027.15,011.5.2.2.11.02</t>
  </si>
  <si>
    <t>122,12027,15,012</t>
  </si>
  <si>
    <t>Pendampingan PNPM-MD</t>
  </si>
  <si>
    <t>120.12027.15,012.5.2.2</t>
  </si>
  <si>
    <t>120.12027.15,012.5.2.2.01</t>
  </si>
  <si>
    <t>120.12027.15,012.5.2.2.01.01</t>
  </si>
  <si>
    <t>120.12027.15,012.5.2.2.06</t>
  </si>
  <si>
    <t>120.12027.15,012.5.2.2.06.02</t>
  </si>
  <si>
    <t>120.12027.15,012.5.2.2.11</t>
  </si>
  <si>
    <t>120.12027.15,012.5.2.2.11.02</t>
  </si>
  <si>
    <t>122,12027,15,013</t>
  </si>
  <si>
    <t>Fasilitasi pendampingan desa binaan</t>
  </si>
  <si>
    <t>122,12027,15,013.5.2.1</t>
  </si>
  <si>
    <t>122,12027,15,013.5.2.1.01</t>
  </si>
  <si>
    <t>122,12027,15,013.5.2.1.01.01</t>
  </si>
  <si>
    <t>120.12027.15,013.5.2.2</t>
  </si>
  <si>
    <t>120.12027.15,013.5.2.2.01</t>
  </si>
  <si>
    <t>120.12027.15,013.5.2.2.01.01</t>
  </si>
  <si>
    <t>120.12027.15,013.5.2.2.06</t>
  </si>
  <si>
    <t>120.12027.15,013.5.2.2.06.02</t>
  </si>
  <si>
    <t>120.12027.15,013.5.2.2.11</t>
  </si>
  <si>
    <t>120.12027.15,013.5.2.2.11.02</t>
  </si>
  <si>
    <t>122,12027,17</t>
  </si>
  <si>
    <t>Program Peningktn Partisipasi Masyarakat dlm Membangun Ds/Kel</t>
  </si>
  <si>
    <t>122,12027,17,028</t>
  </si>
  <si>
    <t>Fasilitasi penyusunan RKP Desa</t>
  </si>
  <si>
    <t>120.12027.17,028.5.2.2</t>
  </si>
  <si>
    <t>120.12027.17,028.5.2.2.01</t>
  </si>
  <si>
    <t>120.12027.17,028.5.2.2.01.01</t>
  </si>
  <si>
    <t>120.12027.17,028.5.2.2.06</t>
  </si>
  <si>
    <t>120.12027.17,028.5.2.2.06.02</t>
  </si>
  <si>
    <t>120.12027.17,028.5.2.2.11</t>
  </si>
  <si>
    <t>120.12027.17,028.5.2.2.11.02</t>
  </si>
  <si>
    <t>122,12027,17,032</t>
  </si>
  <si>
    <t>Fasilitasi dan Pelaksanaan musyawarah perencanaan pemb Ds /Kec</t>
  </si>
  <si>
    <t>122,12027,17,032.5.2.1</t>
  </si>
  <si>
    <t>122,12027,17,032.5.2.1.01</t>
  </si>
  <si>
    <t>122,12027,17,032.5.2.1.01.01</t>
  </si>
  <si>
    <t>122,12027,17,032.5.2.2</t>
  </si>
  <si>
    <t>122,12027,17,032.5.2.2.01.</t>
  </si>
  <si>
    <t>122,12027,17,032.5.2.2.01.01</t>
  </si>
  <si>
    <t>122,12027,17,032.5.2.2.02</t>
  </si>
  <si>
    <t>Belanja bahan material</t>
  </si>
  <si>
    <t>122,12027,17,032.5.2.2.02.08</t>
  </si>
  <si>
    <t>Belanja dekorasi/publikasi</t>
  </si>
  <si>
    <t>122,12027,17,032.5.2.2.06</t>
  </si>
  <si>
    <t>122,12027,17,032.5.2.2.06.02</t>
  </si>
  <si>
    <t>122,12027,17,032.5.2.2.06.03</t>
  </si>
  <si>
    <t>Belanja dokumentasi</t>
  </si>
  <si>
    <t>122,12027,17,032.5.2.2.10</t>
  </si>
  <si>
    <t>Belanja sewa perlengkapan dan peralatan</t>
  </si>
  <si>
    <t>122,12027,17,032.5.2.2.10.03</t>
  </si>
  <si>
    <t>Belanja sewa proyektor</t>
  </si>
  <si>
    <t>122,12027,17,032.5.2.2.10.07</t>
  </si>
  <si>
    <t>Belanja sewa sound siystem</t>
  </si>
  <si>
    <t>122,12027,17,032.5.2.2.11</t>
  </si>
  <si>
    <t>122,12027,17,032.5.2.2.11.02</t>
  </si>
  <si>
    <t>122,12027,17,032.5.2.2.15</t>
  </si>
  <si>
    <t>122,12027,17,032.5.2.2.15.01</t>
  </si>
  <si>
    <t>123,12027,15</t>
  </si>
  <si>
    <t>Program Pengembangan data/Informasi/Statistik Daerah</t>
  </si>
  <si>
    <t>123,12027,15,005</t>
  </si>
  <si>
    <t>Fasilitasi penyusunan dan pemberdayaan profil desa/kel</t>
  </si>
  <si>
    <t>120.12027.15,005.5.2.2</t>
  </si>
  <si>
    <t>120.12027.15,005.5.2.2.01</t>
  </si>
  <si>
    <t>120.12027.15,005.5.2.2.01.01</t>
  </si>
  <si>
    <t>120.12027.15,005.5.2.2.06</t>
  </si>
  <si>
    <t>120.12027.15,005.5.2.2.06.02</t>
  </si>
  <si>
    <t>120.12027.15,005.5.2.2.11</t>
  </si>
  <si>
    <t>120.12027.15,005.5.2.2.11.02</t>
  </si>
  <si>
    <t>123,12027,15,008</t>
  </si>
  <si>
    <t>Penyusunan profil Kecamatan</t>
  </si>
  <si>
    <t>120.12027.15,008.5.2.2</t>
  </si>
  <si>
    <t>120.12027.15,008.5.2.2.01</t>
  </si>
  <si>
    <t>120.12027.15,008.5.2.2.01.01</t>
  </si>
  <si>
    <t>120.12027.15,008.5.2.2.06</t>
  </si>
  <si>
    <t>120.12027.15,008.5.2.2.06.02</t>
  </si>
  <si>
    <t>120.12027.15,008.5.2.2.11</t>
  </si>
  <si>
    <t>120.12027.15,008.5.2.2.11.02</t>
  </si>
  <si>
    <t>JUMLAH</t>
  </si>
  <si>
    <t>SUBKHAN ASHADI. S.Sos.M.Si</t>
  </si>
  <si>
    <t>NIP. 19700426 199063 1 001</t>
  </si>
  <si>
    <t>LS</t>
  </si>
  <si>
    <t>UP/GU/TU</t>
  </si>
  <si>
    <t>PEMERINTAH KABUPATEN TEMANGGUNG</t>
  </si>
  <si>
    <t>REGISTER SPP/SPM/SP2D</t>
  </si>
  <si>
    <t>KANTOR KECAMATAN GEMAWANG</t>
  </si>
  <si>
    <t>NO</t>
  </si>
  <si>
    <t>JENIS</t>
  </si>
  <si>
    <t>SPP/SPM</t>
  </si>
  <si>
    <t>SP2D</t>
  </si>
  <si>
    <t>UP/GU/TU/LS</t>
  </si>
  <si>
    <t>TANGGAL</t>
  </si>
  <si>
    <t>NOMER</t>
  </si>
  <si>
    <t>LS GAJI JANUARI 2015</t>
  </si>
  <si>
    <t>100050</t>
  </si>
  <si>
    <t>LS GAJI FEBRUARI  2015</t>
  </si>
  <si>
    <t>01</t>
  </si>
  <si>
    <t>UP</t>
  </si>
  <si>
    <t>02</t>
  </si>
  <si>
    <t>LS GAJI MARET 2015</t>
  </si>
  <si>
    <t>03</t>
  </si>
  <si>
    <t>TPP BLN JAN &amp; FEB 2015</t>
  </si>
  <si>
    <t>04</t>
  </si>
  <si>
    <t>LS GAJI APRIL 2015</t>
  </si>
  <si>
    <t>05</t>
  </si>
  <si>
    <t>TPP BLN MARET 2015</t>
  </si>
  <si>
    <t>06</t>
  </si>
  <si>
    <t>LS GAJI MEI 2015</t>
  </si>
  <si>
    <t>07</t>
  </si>
  <si>
    <t>TPP BLN APRIL 2015</t>
  </si>
  <si>
    <t>08</t>
  </si>
  <si>
    <t>LS GAJI JUNI  2015</t>
  </si>
  <si>
    <t>09</t>
  </si>
  <si>
    <t>RAPEL BERAS</t>
  </si>
  <si>
    <t>10</t>
  </si>
  <si>
    <t>GU I</t>
  </si>
  <si>
    <t>TPP BLN MEI  2015</t>
  </si>
  <si>
    <t>12</t>
  </si>
  <si>
    <t>LS GAJI JULI</t>
  </si>
  <si>
    <t>13</t>
  </si>
  <si>
    <t>LS GAJI KE - 13</t>
  </si>
  <si>
    <t>14</t>
  </si>
  <si>
    <t>RAPEL KENAIKAN GAJI</t>
  </si>
  <si>
    <t>15</t>
  </si>
  <si>
    <t>TPP BLN JUNI 2015</t>
  </si>
  <si>
    <t>16</t>
  </si>
  <si>
    <t>GU II</t>
  </si>
  <si>
    <t>17</t>
  </si>
  <si>
    <t>LS GAJI AGUSTUS 2015</t>
  </si>
  <si>
    <t>18</t>
  </si>
  <si>
    <t>TPP BLN JULI 2015</t>
  </si>
  <si>
    <t>19</t>
  </si>
  <si>
    <t>LS GAJI SEPTEMBER 2015</t>
  </si>
  <si>
    <t>20</t>
  </si>
  <si>
    <t>TPP BLN AGUSTUS  2015</t>
  </si>
  <si>
    <t>21</t>
  </si>
  <si>
    <t>LS GAJI OKTOBER 2015</t>
  </si>
  <si>
    <t>22</t>
  </si>
  <si>
    <t>TPP BLN SEPTEMBER 2015</t>
  </si>
  <si>
    <t>23</t>
  </si>
  <si>
    <t>GU III</t>
  </si>
  <si>
    <t>24</t>
  </si>
  <si>
    <t>LS GAJI NOPEMBER 2015</t>
  </si>
  <si>
    <t>25</t>
  </si>
  <si>
    <t>TPP BLN OKTOBER  2015</t>
  </si>
  <si>
    <t>26</t>
  </si>
  <si>
    <t>LS GAJI DESEMBER 2015</t>
  </si>
  <si>
    <t>27</t>
  </si>
  <si>
    <t>GU VI</t>
  </si>
  <si>
    <t>28</t>
  </si>
  <si>
    <t>TU</t>
  </si>
  <si>
    <t>29</t>
  </si>
  <si>
    <t>TPP BLN NOPEMBER  2015</t>
  </si>
  <si>
    <t>30</t>
  </si>
  <si>
    <t>LS GDUNG + RMH DINAS</t>
  </si>
  <si>
    <t>32</t>
  </si>
  <si>
    <t>Jumlah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</si>
  <si>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</si>
  <si>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</si>
  <si>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</si>
  <si>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</si>
  <si>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</si>
  <si>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</si>
  <si>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</si>
  <si>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</si>
  <si>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</si>
  <si>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</si>
  <si>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</si>
  <si>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</si>
  <si>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Mengetahui</t>
  </si>
  <si>
    <t>Bendahara Pengeluaran</t>
  </si>
  <si>
    <t>ISMAIL</t>
  </si>
  <si>
    <t>SUMANTO</t>
  </si>
  <si>
    <t>DAFTAR PUNGUTAN DAN SETORAN PPh 21 TAHUN ANGGARAN 2015</t>
  </si>
  <si>
    <t>SKPD : KECAMATAN GEMAWANG</t>
  </si>
  <si>
    <t>BULAN</t>
  </si>
  <si>
    <t>SISA PAJAK S/D 31 DES 214(PAJAK TH 2014 YANG DISETOR TH 2015)</t>
  </si>
  <si>
    <t>SALDO</t>
  </si>
  <si>
    <t>KETERANGAN</t>
  </si>
  <si>
    <t>DAFTAR PUNGUTAN DAN SETORAN PPh 22 TAHUN ANGGARAN 2015</t>
  </si>
  <si>
    <t>DAFTAR PUNGUTAN DAN SETORAN PPh 23 TAHUN ANGGARAN 2015</t>
  </si>
  <si>
    <t>DAFTAR PUNGUTAN DAN SETORAN PPN TAHUN ANGGARAN 2015</t>
  </si>
  <si>
    <t>JUMLAH PUNGUTAN PPN</t>
  </si>
  <si>
    <t>JUMLAH SETORAN PPN</t>
  </si>
  <si>
    <t>JUMLAH PUNGUTAN PPh 23</t>
  </si>
  <si>
    <t>JUMLAH SETORAN PPh 23</t>
  </si>
  <si>
    <t>JUMLAH PUNGUTAN PPh 22</t>
  </si>
  <si>
    <t>JUMLAH SETORAN PPh 22</t>
  </si>
  <si>
    <t>JUMLAH PUNGUTAN PPh 21</t>
  </si>
  <si>
    <t>JUMLAH SETORAN PPh 21</t>
  </si>
  <si>
    <t>Gemawang, 31  Desember  2015</t>
  </si>
  <si>
    <t>SKPD Kec.Gemawang</t>
  </si>
  <si>
    <t>CAMAT GEMAWANG</t>
  </si>
  <si>
    <t>Selaku Pejabat Pengguna Anggaran</t>
  </si>
  <si>
    <t>Pembina TK.I/ IV b</t>
  </si>
  <si>
    <t>NIP, 19700426 199063 1 001</t>
  </si>
  <si>
    <t>NIP.198010212009011001</t>
  </si>
  <si>
    <t>JUMLAH KUMULATIF</t>
  </si>
  <si>
    <t>LAPORAN REALISASI APBD</t>
  </si>
  <si>
    <t xml:space="preserve"> SKPD KECAMATAN GEMAWANG</t>
  </si>
  <si>
    <t>Jumlah ( Rp )</t>
  </si>
  <si>
    <t>Anggaran setelah Perubahan</t>
  </si>
  <si>
    <t>Bertambah/(Berkurang )</t>
  </si>
  <si>
    <t>( 4-3 )</t>
  </si>
  <si>
    <t>Keterangan</t>
  </si>
  <si>
    <t>Surplus/( Defisit )</t>
  </si>
  <si>
    <t>Jumlah SP2D</t>
  </si>
  <si>
    <t>( Rp )</t>
  </si>
  <si>
    <t>( 4 + 5 )</t>
  </si>
  <si>
    <t>Jumlah SPJ</t>
  </si>
  <si>
    <t>Sisa</t>
  </si>
  <si>
    <t>( 6 - 7 )</t>
  </si>
  <si>
    <t>Tanggal setor</t>
  </si>
  <si>
    <t>PER 31 DESEMBER 2015</t>
  </si>
  <si>
    <t>listrik</t>
  </si>
  <si>
    <t>DAFTAR RETENSI PER 31 DESEMBER 2014</t>
  </si>
  <si>
    <t>YANG SUDAH DICAIRKAN</t>
  </si>
  <si>
    <t>SKPD KECAMATAN GEMAWANG</t>
  </si>
  <si>
    <t>KEGIATAN</t>
  </si>
  <si>
    <t>PAGU ANGGARAN</t>
  </si>
  <si>
    <t>NILAI KONTRAK</t>
  </si>
  <si>
    <t>NAMA REKANAN</t>
  </si>
  <si>
    <t>WAKTU PELAKSANAAN</t>
  </si>
  <si>
    <t>REALISASI ( SP2D )</t>
  </si>
  <si>
    <t>NILAI RETENSI</t>
  </si>
  <si>
    <t>Gemawang, 31  Desember 2015</t>
  </si>
  <si>
    <t>Pejabat Penatausahaan Keuangan</t>
  </si>
  <si>
    <t>Kecamatan Gemawang</t>
  </si>
  <si>
    <t>NIP. 19640919 199203 1 009</t>
  </si>
  <si>
    <t>SUBKHAN ASHADI.S.Sos,M.SI</t>
  </si>
  <si>
    <t>Pembina Tk.I/Ivb</t>
  </si>
  <si>
    <t>Pembangunan Mushola</t>
  </si>
  <si>
    <t>Kantor Kecamatan Gemawang</t>
  </si>
  <si>
    <t>CV.Dwi Karya</t>
  </si>
  <si>
    <t>22 September 2014 s/d</t>
  </si>
  <si>
    <t>21 Desember 2014</t>
  </si>
  <si>
    <t>Pemeliharaan berkala</t>
  </si>
  <si>
    <t xml:space="preserve">Gedung Kantor </t>
  </si>
  <si>
    <t>Gedung  Rumah Dinas</t>
  </si>
  <si>
    <t>CV.ADHIKA JAYA</t>
  </si>
  <si>
    <t>Dua kegiatan dilaksanakan bersamaan dengan rekanan yang sama</t>
  </si>
  <si>
    <t>DAFTAR JASA GIRO PER 31 DESEMBER 2015</t>
  </si>
  <si>
    <t>TERIMA JASA GIRO</t>
  </si>
  <si>
    <t>SETOR/PEMINDAHBUKUAN JASA GIRO</t>
  </si>
  <si>
    <t>1. sisa TU Rp.244.600,- tanggal setor    15  Desember 2015</t>
  </si>
  <si>
    <t>2. sisa TU Rp.38.400,- tanggal setor  31  Desember 2015</t>
  </si>
  <si>
    <t>3. sisa GU Rp.1,168,- tanggal setor  31  Desember 2015</t>
  </si>
  <si>
    <t>BUKU KAS UMUM</t>
  </si>
  <si>
    <t>BENDAHARA PENGELUARAN</t>
  </si>
  <si>
    <t>BULAN JANUARI 2015</t>
  </si>
  <si>
    <t>TGL</t>
  </si>
  <si>
    <t>KODE REKENING</t>
  </si>
  <si>
    <t xml:space="preserve">PENERIMAAN </t>
  </si>
  <si>
    <t>PENGELUARAN</t>
  </si>
  <si>
    <t>Saldo lalu</t>
  </si>
  <si>
    <t>Terima SP2d Gaji no 100050 Gaji bulan januari 2015</t>
  </si>
  <si>
    <t>120,12027,00,00,5,1,1,01</t>
  </si>
  <si>
    <t>Membayar belanja Gaji bulan januari 2015</t>
  </si>
  <si>
    <t>Setor PPH 21 Honor Tim PBB Desa</t>
  </si>
  <si>
    <t>Terima SP2d Gaji no 100126 Gaji bulan Februari 2015</t>
  </si>
  <si>
    <t>Jumlah s/d bulan lalu</t>
  </si>
  <si>
    <t>Jumlah bulan ini</t>
  </si>
  <si>
    <t>Jumlah s/d bulan ini</t>
  </si>
  <si>
    <t>Saldo bulan ini</t>
  </si>
  <si>
    <t>Kas dibendahara pengeluaran</t>
  </si>
  <si>
    <t>Terdiri darai :</t>
  </si>
  <si>
    <t>a</t>
  </si>
  <si>
    <t>Tunai</t>
  </si>
  <si>
    <t>b</t>
  </si>
  <si>
    <t>Saldo bank</t>
  </si>
  <si>
    <t>c</t>
  </si>
  <si>
    <t>Suarat berharga</t>
  </si>
  <si>
    <t>d</t>
  </si>
  <si>
    <t>Pajak belum dibayar</t>
  </si>
  <si>
    <t>Gemawang ,    31 Januari 2015</t>
  </si>
  <si>
    <t>Pengguna Anggaran</t>
  </si>
  <si>
    <t>ADI PITOKO,S.Sos.MM</t>
  </si>
  <si>
    <t>NIP.19700112 198903 1 004</t>
  </si>
  <si>
    <t>NIP.19801021 200901 1 001</t>
  </si>
  <si>
    <t>BULAN FEBRUARI  2015</t>
  </si>
  <si>
    <t>Membayar belenja Gaji bulan Februari 2015</t>
  </si>
  <si>
    <t>Terima SP2D UP  NO 200105</t>
  </si>
  <si>
    <t>Pergeseran Uang</t>
  </si>
  <si>
    <t>Pergeseran kas untuk Bendahara</t>
  </si>
  <si>
    <t>Membayar belanja Foto copy bahan dan laporan keg Musrenbang</t>
  </si>
  <si>
    <t>122,12027,17,032,5,2,2,06,02</t>
  </si>
  <si>
    <t>Membayar belanja ATK keg Musrenbang bln feb 2015</t>
  </si>
  <si>
    <t>122,12027,17,032,5,2,2,01,01</t>
  </si>
  <si>
    <t>Membayar belanja injek refil HP Laser jet keg musrenbang</t>
  </si>
  <si>
    <t>Membayar belanja dokumentasi 1 bh album dan cetak foto</t>
  </si>
  <si>
    <t>122,12027,17,032,5,2,2,06,03</t>
  </si>
  <si>
    <t xml:space="preserve">Membayar belanja sewa proyektor dan layar keg musrenbang </t>
  </si>
  <si>
    <t>122,12027,17,032,5,2,2,10,03</t>
  </si>
  <si>
    <t>selama 2 hari</t>
  </si>
  <si>
    <t xml:space="preserve">Terima pph 23 sewa proyektor  dan layar keg musrenbang </t>
  </si>
  <si>
    <t>Membayar belanja sewa soud system keg musren selama 2 hr</t>
  </si>
  <si>
    <t>122,12027,17,032,5,2,2,10,07</t>
  </si>
  <si>
    <t>Terima pph 23 sewa soud system</t>
  </si>
  <si>
    <t xml:space="preserve">Membayar belanja makan minum keg musren tgl 2 feb 2015 </t>
  </si>
  <si>
    <t>122,12027,17,032,5,2,2,11,02</t>
  </si>
  <si>
    <t>Rp.1,350,000 dan tgl 4 feb 2015 Rp.750,000,-</t>
  </si>
  <si>
    <t>Membayar belanja foto copy keg fasilitasi RKP Desa</t>
  </si>
  <si>
    <t>120,12027,17,028,5,2,2,06,02</t>
  </si>
  <si>
    <t>Membayar belanja makan minum persiapan musren bang tgl</t>
  </si>
  <si>
    <t>120,12027,17,028,5,2,2,11,02</t>
  </si>
  <si>
    <t>13 jan 2015 Rp.260,000 dan makan minum evaluasi musrenbang</t>
  </si>
  <si>
    <t>tgl 28 jan 2015 Rp.120,000,-</t>
  </si>
  <si>
    <t>Membayar belanja BBM Sepeda motor win AA 9934 KE bln jan 2015</t>
  </si>
  <si>
    <t>120,12027,020,24,5,2,2,05,03</t>
  </si>
  <si>
    <t>Membayar belanja ATK Keg Fasilitasi RKP bln feb 2015</t>
  </si>
  <si>
    <t>120,12027,17,028,5,2,2,01,01</t>
  </si>
  <si>
    <t>Membayar belanja ATK Keg PATEN bln feb 2015</t>
  </si>
  <si>
    <t>120,12027,20,125,5,2,2,01,01</t>
  </si>
  <si>
    <t xml:space="preserve">Membayar belanja BBM Sepeda motor Kawasaki  AA 9711 KE </t>
  </si>
  <si>
    <t>bln jan 2015</t>
  </si>
  <si>
    <t xml:space="preserve">Membayar belanja BBM Sepeda motor Thunder  AA 9747  ME </t>
  </si>
  <si>
    <t>Membayar belanja BBM Sepeda motor Win  AA 9948 KE bln jan 2015</t>
  </si>
  <si>
    <t xml:space="preserve">Membayar belanja sosialisai penanganan bencana tgl 12 jan 2015 </t>
  </si>
  <si>
    <t>113,12027,25,001,5,2,2,11,02</t>
  </si>
  <si>
    <t>Rp.350,000 dan tgl 16 feb 2015 Rp,350,000</t>
  </si>
  <si>
    <t>Membayar belanja keg PKK bln feb 2015</t>
  </si>
  <si>
    <t>111,12027,15,009,2,2,01,01</t>
  </si>
  <si>
    <t>Membayar belanja poto copt keg Penyusunan dan pelap dok peren</t>
  </si>
  <si>
    <t>106,12027,21,060,5,2,2,06,02</t>
  </si>
  <si>
    <t>Membayar nota mami rakor kades/perdes tgl 13 jan 2015 Rp.150,000</t>
  </si>
  <si>
    <t>120,12027,28,002,5,2,2,11,02</t>
  </si>
  <si>
    <t>dan rakor tgl 16 feb 2015 Rp.150,000</t>
  </si>
  <si>
    <t xml:space="preserve">Membayar belanja poto copy kantor bln jan 2015 Rp,100,625 dan </t>
  </si>
  <si>
    <t>120,12027,01,011,5,2,2,06,02</t>
  </si>
  <si>
    <t>bln feb 2015 Rp.114,625</t>
  </si>
  <si>
    <t>Membayar belanja foto copy keg sosialisasi bencana</t>
  </si>
  <si>
    <t>113,12027,25,001,5,2,2,06,02</t>
  </si>
  <si>
    <t>Membayar belanja keg E-KTP</t>
  </si>
  <si>
    <t>110,12027,15,035,5,2,2,06,02</t>
  </si>
  <si>
    <t>Membayar belanja injek refil printer HP Laser jet P1006 Bln jan 2015</t>
  </si>
  <si>
    <t>120,12027,01,010,5,2,2,01,01</t>
  </si>
  <si>
    <t>Rp.250,000 dan injek refil printer laser jet Rp,125,000</t>
  </si>
  <si>
    <t>Membayar belanja rekening telp bln jan 2015 Rp,245,700 dan</t>
  </si>
  <si>
    <t>120,12027,01,002,5,2,2,03,01</t>
  </si>
  <si>
    <t>rek telp bln feb 2015 Rp,255,400</t>
  </si>
  <si>
    <t xml:space="preserve">Membayar belanja rekening listrik bln okt 2014 Rp.625,550,nop 2015 </t>
  </si>
  <si>
    <t>120,12027,01,002,5,2,2,03,03</t>
  </si>
  <si>
    <t xml:space="preserve">Rp.635,875.-Des 2015 Rp.634,557,-Jan 2015 Rp.625,345 dan bln </t>
  </si>
  <si>
    <t>feb 2015 Rp.630,575</t>
  </si>
  <si>
    <t xml:space="preserve">Membayar belanja peralatan kebersihan dan bahan pembersih </t>
  </si>
  <si>
    <t>120,12027,01,008,5,2,2,01,05</t>
  </si>
  <si>
    <t>Membayar belanja ATK Keg sosialisasi bencana bln feb 2015</t>
  </si>
  <si>
    <t>113,12027,25,001,5,2,2,01,01</t>
  </si>
  <si>
    <t>Membayar belanja pengadaan printer</t>
  </si>
  <si>
    <t>120,12027,02,009,5,2,2,23,01,03,12,04</t>
  </si>
  <si>
    <t>Terima pungutan pph 22  pengadaan printer</t>
  </si>
  <si>
    <t>Terima pungutan PPN pengadaan printer</t>
  </si>
  <si>
    <t xml:space="preserve">Membayar belanja cetak amplop dinas,kendali keluar/masuk dan </t>
  </si>
  <si>
    <t>120,12027,01,011,5,2,06,01</t>
  </si>
  <si>
    <t>cetak kwitansi dinas bln feb 2015</t>
  </si>
  <si>
    <t>Membayar belanja serfis instal CPU dan serfis printer</t>
  </si>
  <si>
    <t>120,12027,02,026,5,2,03,19</t>
  </si>
  <si>
    <t>Terima pungutan pph 23 serfis instal CPU dan serfis printer</t>
  </si>
  <si>
    <t>120,12027,01,019,5,2,2,15,01</t>
  </si>
  <si>
    <t>jan dan feb 2015</t>
  </si>
  <si>
    <t>Membayar belanja poto copy keg fasilitasi PKK Bln feb 2015</t>
  </si>
  <si>
    <t>111,12027,15,009,2,2,06,02</t>
  </si>
  <si>
    <t>Membayar belanja ATK Keg E KTP</t>
  </si>
  <si>
    <t>110,12027,15,035,5,2,2,01,01</t>
  </si>
  <si>
    <t>Membayar belanja serfis soud system</t>
  </si>
  <si>
    <t>Terima PPH 23 pungut jasa serfs  sound  sisytem</t>
  </si>
  <si>
    <t>Membayar belanja kompor gas/pengadaan perlengk rumah dinas</t>
  </si>
  <si>
    <t>120,12027,02,006,5,2,3,14,02</t>
  </si>
  <si>
    <t>Membayar belanja tabung Gas/pengadaan perlengk rumah dinas</t>
  </si>
  <si>
    <t>120,12027,02,006,5,2,3,14,01</t>
  </si>
  <si>
    <t>Membayar belanja BBM Mobil dinas camat AA 9508 TE Bln jan 2015</t>
  </si>
  <si>
    <t>120,12027,02,024,5,2,2,05,03</t>
  </si>
  <si>
    <t>Rp.510,000 dan bln feb 2015 Rp.1,212,933</t>
  </si>
  <si>
    <t>Membayar belanja modal  parabola/pengadaan perleng rmh dinas</t>
  </si>
  <si>
    <t>120,12027,02,006,5,2,3,16,08,03,16,08</t>
  </si>
  <si>
    <t>Terima pungutan PPN PARABOLA</t>
  </si>
  <si>
    <t xml:space="preserve">Membayar belanja honor pelak swakarsa bln jan dan feb  2015 </t>
  </si>
  <si>
    <t>119,12027,16,004,5,2,1,02,04</t>
  </si>
  <si>
    <t>Rp.900,000</t>
  </si>
  <si>
    <t>Terima pungutan PPH 21 honor pelak swakarsa bln jan dan feb  2015</t>
  </si>
  <si>
    <t xml:space="preserve">Membayar belanja honor Panitia  pelak swakarsa bln jan dan feb  2015 </t>
  </si>
  <si>
    <t>119,12027,16,004,5,2,1,01,01</t>
  </si>
  <si>
    <t>Terima pungut PPH 21 Honor panitia pelak swakarsa</t>
  </si>
  <si>
    <t>Membayar belanja BBM Sepeda motor win AA 9948 KE bln Feb 2015</t>
  </si>
  <si>
    <t>Membayar belanja BBM Sepeda motor Tundher AA 9747 ME bln Feb'15</t>
  </si>
  <si>
    <t>Membayar belanja modal pengadaan Televisi LG 32'/Pengadaan rmh</t>
  </si>
  <si>
    <t>120,12027,02,006,5,2,3,11,13,11,013</t>
  </si>
  <si>
    <t>dinas/jabatan</t>
  </si>
  <si>
    <t>Terima pungutan PPH 22 pengadaan Televisi LG 32'</t>
  </si>
  <si>
    <t>Terima pungutan PPN Pembelian TV LG 32'</t>
  </si>
  <si>
    <t>Membayar belanja ATK Keg rakor kades/perdes bln feb 2015</t>
  </si>
  <si>
    <t>120,12027,28,002,5,2,2,01,01</t>
  </si>
  <si>
    <t>Membayar belanja ATK Kantor kec gemawang bln feb 2015</t>
  </si>
  <si>
    <t>Membayar belanja matrai 3000 15 lbr x Rp.3,500,-</t>
  </si>
  <si>
    <t>120,12027,01,010,5,2,01,04</t>
  </si>
  <si>
    <t>Membayar belanja ATK keg penyusunan dan pelaporan dokumen</t>
  </si>
  <si>
    <t>106,12027,21,060,5,2,2,01,01</t>
  </si>
  <si>
    <t>bln jan dan feb 2015</t>
  </si>
  <si>
    <t>Membayar belanja BBM Sepeda motor Kawasaki AA 9711 PE bln Feb'15</t>
  </si>
  <si>
    <t>Membayar belanja BBM Sepeda motor Win AA 9934 KE bln Feb'15</t>
  </si>
  <si>
    <t xml:space="preserve">Membayar belanja honor panitia pelak musrenbang </t>
  </si>
  <si>
    <t>122,12027,17,032,5,2,1,01,01</t>
  </si>
  <si>
    <t>Terima pungutan pph 21 honor musren</t>
  </si>
  <si>
    <t>Membayar belnja foto copy keg Paten bln feb 2015</t>
  </si>
  <si>
    <t>120,12027,20,125,5,2,2,06,02</t>
  </si>
  <si>
    <t>Membayar belanja makan minum harian pegawai bln jan dan feb '15</t>
  </si>
  <si>
    <t>120,12027,01,017,5,2,2,11,01</t>
  </si>
  <si>
    <t>Membayar belanja makan minum Satpol bln jan dan feb '15</t>
  </si>
  <si>
    <t>Membayar belanja surat kabar bln jan dan feb 2015</t>
  </si>
  <si>
    <t>120,12027,01,015,2,2,03,05</t>
  </si>
  <si>
    <t>Membayar belnja upah tenaga kebersihan bln jan dan feb 2015</t>
  </si>
  <si>
    <t>Membayar belanja makan minum rapat swakarsa bln jan dan feb 2015</t>
  </si>
  <si>
    <t>Terima sp2d no 100211 gaji bln maret 2015</t>
  </si>
  <si>
    <t xml:space="preserve">Mmenbayar belanj makan minun gerakan buudaya sehat </t>
  </si>
  <si>
    <t>Membayar belnja ATK Kantor bln feb 2015</t>
  </si>
  <si>
    <t>Membayar belanja dekorasi musren bang</t>
  </si>
  <si>
    <t>Membayar belanja upah tenaga kerja pemasangan pralon 3 hr x Rp.60,000</t>
  </si>
  <si>
    <t>120,12027,02,021,5,2,1,02,03</t>
  </si>
  <si>
    <t>keg pemeliharaan rutin/berkala rumah dinas</t>
  </si>
  <si>
    <t>Membayar belanja bahan baku bangunan</t>
  </si>
  <si>
    <t>120,12027,02,021,5,2,2,02,01</t>
  </si>
  <si>
    <t>Membayar belanja penangkal petir keg pemeliharaan rumah dinas</t>
  </si>
  <si>
    <t>Terima pungutan PPH penangkal petir</t>
  </si>
  <si>
    <t>Terima pungutan PPN penangkal petir</t>
  </si>
  <si>
    <t>Membayar belanja atk  APBDes bln feb 2015</t>
  </si>
  <si>
    <t>Gemawang ,    28  Februari  2015</t>
  </si>
  <si>
    <t>BULAN MARET  2015</t>
  </si>
  <si>
    <t>Membayar belenja Gaji bulan Maret 2015</t>
  </si>
  <si>
    <t>Terima Sp2d TPP no 200253  bln jan dan feb 2015</t>
  </si>
  <si>
    <t>Membayar belanja TPP Blnjan dan feb 2015</t>
  </si>
  <si>
    <t>Membayar belanja foto copy keg sosialisasi penanganan bencana</t>
  </si>
  <si>
    <t>Membayar belanja foto copy keg Ektp</t>
  </si>
  <si>
    <t>Membayar belanja mami rapat Raskin tgl 19 maret 2015</t>
  </si>
  <si>
    <t>121,12027,16,032,5,2,2,11,02</t>
  </si>
  <si>
    <t>Membatyar belanja rekening listrik bln maret 2015</t>
  </si>
  <si>
    <t>Membatyar belanja rekening Telepon bln maret 2015</t>
  </si>
  <si>
    <t>Membayar belanja matrai 3000 sebanyak 10 lbr dan matrai 6000 6 lbr</t>
  </si>
  <si>
    <t>120,12027,01,010,5,2,2,01,04</t>
  </si>
  <si>
    <t>Membayar belanja surat kabar bln maret 2015</t>
  </si>
  <si>
    <t>120,12027,01,015,5,2,2,03,05</t>
  </si>
  <si>
    <t>Membayar belanja bbm mobil dinas camat nopol AA 9508 TE bln maret 2015</t>
  </si>
  <si>
    <t>Membayar belanja BBM sepeda motor kawasaki nopol AA 9711 PE bln maret 2015</t>
  </si>
  <si>
    <t>Membayar belanja BBM sepeda motor Win nopol AA 9948 TE  bln maret 2015</t>
  </si>
  <si>
    <t>Membayar belanja STNK Mobil dinas camat nopol AA 9508 dan jasa TE  bln maret 2015</t>
  </si>
  <si>
    <t>120,12027,002,24,5,2,2,05,05</t>
  </si>
  <si>
    <t>Membayar belanja mami satpol bln maret 2015</t>
  </si>
  <si>
    <t>120,12027,01,017,5,2,2,11,06</t>
  </si>
  <si>
    <t>Membayar belanja mami harian pegawai  bln maret 2015</t>
  </si>
  <si>
    <t>Membayar belanja perjalanan dinas dln daerah Sdr.Adi Pitoko Bln maret 2015</t>
  </si>
  <si>
    <t>120,12027,10,019,5,2,2,15,01</t>
  </si>
  <si>
    <t>Membayar belanja perjalanan dinas dln daerah Sdr.M.Aris K Bln maret 2015</t>
  </si>
  <si>
    <t>Membayar belanja perjalanan dinas dln daerah Sdr.Ridwan  Bln maret 2015</t>
  </si>
  <si>
    <t>Membayar belanja perjalanan dinas dln daerah Sdr.Ismoyo Bln maret 2015</t>
  </si>
  <si>
    <t>Membayar belanja perjalanan dinas dln daerah Sdr.Subakir Bln maret 2015</t>
  </si>
  <si>
    <t>Membayar belanja perjalanan dinas dln daerah Sdr.Sukroni Bln maret 2015</t>
  </si>
  <si>
    <t>Membayar belanja perjalanan dinas dln daerah Sdr.Mursid Bln maret 2015</t>
  </si>
  <si>
    <t>Membayar belanja perjalanan dinas dln daerah Sdr.Iis Susanti Bln maret 2015</t>
  </si>
  <si>
    <t>Membayar belanja perjalanan dinas dln daerah Sdr.Adi joko p Bln maret 2015</t>
  </si>
  <si>
    <t>Membayar belanja perjalanan dinas dln daerah Sdr.Hariyono Bln maret 2015</t>
  </si>
  <si>
    <t>Membayar belanja perjalanan dinas dln daerah Sdr.Budiwarso Bln maret 2015</t>
  </si>
  <si>
    <t>Membayar belanja perjalanan dinas dln daerah Sdr.Slamet R Bln maret 2015</t>
  </si>
  <si>
    <t>Membayar belanja perjalanan dinas dln daerah Sdr.Tri Sumbogo Bln maret 2015</t>
  </si>
  <si>
    <t>Membayar belanja perjalanan dinas dln daerah Sdr.Sumardi Bln maret 2015</t>
  </si>
  <si>
    <t>Membayar belanja perjalanan dinas dln daerah Sdr.Ismail Bln maret 2015</t>
  </si>
  <si>
    <t>Membayar belanja perjalanan dinas dln daerah Sdr.Sumanto Bln maret 2015</t>
  </si>
  <si>
    <t>Membayar belanja perjalanan dinas dln daerah Sdr.Ahroni Bln maret 2015</t>
  </si>
  <si>
    <t>Membayar belanja perjalanan dinas luar daerah Sdr,Adi p dan Ismail Ke bali</t>
  </si>
  <si>
    <t>Terima SP2D Gaji bln April 2015</t>
  </si>
  <si>
    <t>Membyar belanja upah tenega kebersihan bln maret 2015</t>
  </si>
  <si>
    <t>120,12027,01,008,5,2,1,02,03</t>
  </si>
  <si>
    <t>Setor PPH Pembelian printer brodher</t>
  </si>
  <si>
    <t>Setor PPN Pembelian printer brodher</t>
  </si>
  <si>
    <t>Setor PPN Pembelian Parabola</t>
  </si>
  <si>
    <t>Setor PPH Pembelian Televisi LG</t>
  </si>
  <si>
    <t>Setor PPN Pembelian Televisi LG</t>
  </si>
  <si>
    <t>Gemawang ,      Maret   2015</t>
  </si>
  <si>
    <t>BULAN APRIL 2015</t>
  </si>
  <si>
    <t>Membayar belanja Gaji bulan APRIL  2015</t>
  </si>
  <si>
    <t>Terima Sp2d TPP no 200416   bln Maret  2015</t>
  </si>
  <si>
    <t>Membayar belanja TPP bln Maret  2015</t>
  </si>
  <si>
    <t>Terima Sp2d Gaji  no 100366   bln Mei 2015</t>
  </si>
  <si>
    <t>Gemawang ,    31 April 2015</t>
  </si>
  <si>
    <t>BULAN MEI 2015</t>
  </si>
  <si>
    <t>Membayar belanja Gaji bulan Mei  2015</t>
  </si>
  <si>
    <t>Terima SP2D no 200714 Tambahan penghasilan bln april 2015</t>
  </si>
  <si>
    <t>120,12027,00,000,5,1,1,02,01</t>
  </si>
  <si>
    <t>Membayar nota tgl 10 april atas nama ATK Desa binaan</t>
  </si>
  <si>
    <t>122,12027,15,013,5,2,2,01,01</t>
  </si>
  <si>
    <t>Membayar belanja pengadaan kantor keg fasilitas desa binaan 3000 lbr x Rp,150</t>
  </si>
  <si>
    <t>122,12027,15,013,5,2,2,06,02</t>
  </si>
  <si>
    <t>Membayar belanja mami rapat desa binaan tgl 22 april 2015 30 org(30 dus snack x Rp.7000) dan 30 dus makan ( 30 dus x Rp,15000)dan tgl 5 mei 2015</t>
  </si>
  <si>
    <t>122,12027,15,013,5,2,2,11,02</t>
  </si>
  <si>
    <t>Membayar honor panitia pelak keg swakarsa bln mart,aprl dan mei 2015</t>
  </si>
  <si>
    <t>Terima pungut PPH 21 honor panitia pelak keg swakarsa bln mart,aprl dan mei 2015</t>
  </si>
  <si>
    <t>Membayar belanja honor non PNS Pelak keg swakarsa bln mart,aprl mei</t>
  </si>
  <si>
    <t>Terima pungut PPH 21 honor  pelak keg swakarsa bln mart,aprl dan mei 2015</t>
  </si>
  <si>
    <t>Membayar belanja alat listri dan elektronik u kantor bln mei 2015</t>
  </si>
  <si>
    <t>120,12027,01,012,5,2,01,03</t>
  </si>
  <si>
    <t>Membayar belanja matrai 3000 20 lbr dan matrai 6000 8 lbr</t>
  </si>
  <si>
    <t>Membayar belaja injek printer Hp laser jet MFP M 127 fn tgl 7 april 2015 Rp,125,000 dan tgl 27 mei '15 125,000 serta hp laser pro 1006  jet  tgl 27 mei'15 125,000</t>
  </si>
  <si>
    <t>Membayar belanja ATK U kantor tgl 26 mei 2015</t>
  </si>
  <si>
    <t>Membayar nota tgl 19 maret'15 belanja kertas HVS 70 gr x Rp.37,500</t>
  </si>
  <si>
    <t>Membayar belanja ATK(Flas disk) u kantor kec gmwang bln maret 2015 sebanyak 3 bh x Rp,65,000</t>
  </si>
  <si>
    <t>Membayar nota tgl 5 mei'15 belanja Katrit canon warna 2 bh x Rp,185,000</t>
  </si>
  <si>
    <t>Membayar nota tgl 5 maret'15 belanja refil injek hp laser jet pro MNP M 127 FN Rp.125,000 dan refil hp laser jet  serta ganti rol drum printer hp laser jet p1006</t>
  </si>
  <si>
    <t>Membayar belaja mami pegawai bln april 12 org x 19 hr x Rp.1,250,-=Rp,285,000 dan mei'15 12 org x 20 hr Rp,1250,=Rp.300,000</t>
  </si>
  <si>
    <t>Membayar belnja satpol bln april'15 2 ORG X 31 hr Rp.150,000=Rp,990,000 dan bln mei'15 2 org x 30 hr Rp150,000=Rp.900,000</t>
  </si>
  <si>
    <t>Membayar upah tenaga kebersihan bln april '15 dan mei '15</t>
  </si>
  <si>
    <t>120,12027,01,008,512,02,03</t>
  </si>
  <si>
    <t>Membayar Mami sos bencana tgl 4 maret'15 30 org(30 dus snack x 5.000=Rp 150,000 dan dus makan x Rp12,500,-= Rp.375,000</t>
  </si>
  <si>
    <t>122,12027,25,001,5,2,2,11,02</t>
  </si>
  <si>
    <t>Membayar nota tgl 23 mei'15 pelanja sok beker speda mtor win nopol AA 9948 KE</t>
  </si>
  <si>
    <t>120,12027,02,024,5,2,2,05,02</t>
  </si>
  <si>
    <t>Membayar belanja pajak kendaraan speda motor kwasaki LX 150 nopol AA 9711 PE</t>
  </si>
  <si>
    <t>120,12027,02,024,5,2,2,05,05</t>
  </si>
  <si>
    <t>Membayar belanja pajak kendaraan win nopol AA 9948 KE pajak Rp.62,500 dan jasa Rp.25,000</t>
  </si>
  <si>
    <t>Membayar belanja pajak kendaraan win nopol AA 9934 KE.pajak Rp.62,500 dan jasa Rp.25,000</t>
  </si>
  <si>
    <t xml:space="preserve">Membayar belanja perjalanan dinas dlm daerah bln april Sdr,sumardi </t>
  </si>
  <si>
    <t xml:space="preserve">Membayar belanja perjalanan dinas dlm daerah bln april Sdr,Mursid </t>
  </si>
  <si>
    <t>Membayar belanja perjalanan dinas dlm daerah bln april Sdr,Sumanto</t>
  </si>
  <si>
    <t>Membayar belanja perjalanan dinas dlm daerah bln april Sdr,Iis susanti</t>
  </si>
  <si>
    <t>Membayar belanja perjalanan dinas dlm daerah bln april Sdr,Ismail</t>
  </si>
  <si>
    <t>Membayar belanja perjalanan dinas dlm daerah bln april Sdr,Sukroni</t>
  </si>
  <si>
    <t>Membayar belanja perjalanan dinas dlm daerah bln april Sdr,Tri sumbogo</t>
  </si>
  <si>
    <t>Membayar belanja perjalanan dinas dlm daerah bln april Sdr,Budiwarso</t>
  </si>
  <si>
    <t>Membayar belanja perjalanan dinas dlm daerah bln april Sdr,Hariyono</t>
  </si>
  <si>
    <t>Membayar belanja perjalanan dinas dlm daerah bln april Sdr,Ridwan</t>
  </si>
  <si>
    <t>Membayar belanja perjalanan dinas dlm daerah bln april Sdr,Adi joko p</t>
  </si>
  <si>
    <t>Membayar belanja perjalanan dinas dlm daerah bln april Sdr,Slamet R</t>
  </si>
  <si>
    <t>Membayar belanja perjalanan dinas dlm daerah bln april Sdr,Ismoyo</t>
  </si>
  <si>
    <t>Membayar belanja perjalanan dinas dlm daerah bln april Sdr,Moh Arisk K</t>
  </si>
  <si>
    <t>Membayar belanja perjalanan dinas dlm daerah bln april Sdr,Adi pitoko</t>
  </si>
  <si>
    <t>Membayar belanja mami rapat MTQ Tk kec 30 dus cnack x Rp 5000 dan 30 makan x Rp.10,000 = Rp.300,000 pd tgl 25 mei'15</t>
  </si>
  <si>
    <t>110,12027,19,001,5,2,2,11,05</t>
  </si>
  <si>
    <t>Membayar surat kabar bln april dan mei '15</t>
  </si>
  <si>
    <t>Membayar belnja foto copy bln april 675 lbr x Rp 150,-dan mei 717 lbr x Rp 150,-</t>
  </si>
  <si>
    <t>120,12027,01,11,5,2,2,06,02</t>
  </si>
  <si>
    <t>Membayar belanja honor tim PNS ADD U 2 Keg</t>
  </si>
  <si>
    <t>120,12027,19,005,5,2,1,01,01</t>
  </si>
  <si>
    <t>Terima pungut PPH 21 honor tim ADD U 2 Keg</t>
  </si>
  <si>
    <t xml:space="preserve">Membayar belanja honor desa binaan 4 KEG </t>
  </si>
  <si>
    <t>122,12027,15,013,5,2,1,01,01</t>
  </si>
  <si>
    <t xml:space="preserve">Terima pungut PPH 21 honor desa binaan 4 KEG </t>
  </si>
  <si>
    <t>Membayar belanja Rekening listrik  kantor bln april Rp.470,255 dan mei 675,565</t>
  </si>
  <si>
    <t>Memayar belanja TPP Bln april 2015</t>
  </si>
  <si>
    <t>Membayar belanja penggantian mobil dinas camat nopol AA 9508 TE 4 ltr x Rp.41,000= Rp.164,000 dan biaya pasang Rp.25,000</t>
  </si>
  <si>
    <t>Membayar belanja oli speda mtor nopol AA 9948 KE 1 LTR X Rp.38,000 dan pasang 5000</t>
  </si>
  <si>
    <t>Membayar belanja oli speda mtor nopol AA 9711 PE 1 LTR X Rp.38,000 dan pasang 5000</t>
  </si>
  <si>
    <t>Membayar belanja serfis speda motor AA 9932 KE Rp.75,000</t>
  </si>
  <si>
    <t>120,12027,02,024,5,2,2,05,01</t>
  </si>
  <si>
    <t>Terima pungutn PPH 23 serfis speda motor AA 9932 KE Rp.75,000</t>
  </si>
  <si>
    <t>Membayar belanja BBM Spda motor win nopol AA 9934 TE bln maret '15</t>
  </si>
  <si>
    <t>Membayar belanja BBM Spda motorTundher nopol AA 9747 TE bln maret '15</t>
  </si>
  <si>
    <t>Membayar belanja modal pengadaan ganzet</t>
  </si>
  <si>
    <t>120,12027,02,006,5,2,3,10,12</t>
  </si>
  <si>
    <t>Terima pungutan pph 22 pengadaan ganzet</t>
  </si>
  <si>
    <t>Terima pungutan PPN pengadaan ganzet</t>
  </si>
  <si>
    <t>Membayar belanja modal meja makan</t>
  </si>
  <si>
    <t>120,12027,02,006,5,2,3,11</t>
  </si>
  <si>
    <t>Terima pungutan PPN meja makan</t>
  </si>
  <si>
    <t>Terima pungutan PPH 22 meja makan</t>
  </si>
  <si>
    <t>Membayar belanja modal tempat tidur</t>
  </si>
  <si>
    <t>120,1202,02,006,5,2,3,13,07</t>
  </si>
  <si>
    <t>Terima pungutan pph 22 tempat tidur</t>
  </si>
  <si>
    <t>Terima pungutan PPN tempat tidur</t>
  </si>
  <si>
    <t>Membayar belanja modal kulkas</t>
  </si>
  <si>
    <t>120,12027,02,006,5,2,3,14,05</t>
  </si>
  <si>
    <t>Terima pungutan pph 22 kulkas</t>
  </si>
  <si>
    <t>Terima pungutan PPN kulkas</t>
  </si>
  <si>
    <t>Membayar belanja modal laptop</t>
  </si>
  <si>
    <t>120,12027,02,09,5,2,3,12,03</t>
  </si>
  <si>
    <t>Terima pungutan pph 22 laptop</t>
  </si>
  <si>
    <t>Terima pungutan PPN laptop</t>
  </si>
  <si>
    <t xml:space="preserve">Membayar belanja perjalanan dinas dlm daerah bln Mei Sdr,Mursid </t>
  </si>
  <si>
    <t>Membayar belanja perjalanan dinas dlm daerah bln Mei Sdr,Iis susanti</t>
  </si>
  <si>
    <t>Membayar belanja perjalanan dinas dlm daerah bln Mei Sdr,Sumanto</t>
  </si>
  <si>
    <t>Membayar belanja perjalanan dinas dlm daerah bln Mei Sdr,Slamet Riadhi</t>
  </si>
  <si>
    <t>Membayar belanja perjalanan dinas dlm daerah bln Mei Sdr,M Aris kusharyanto</t>
  </si>
  <si>
    <t>Membayar belanja perjalanan dinas dlm daerah bln Mei Sdr,Adi Joko p</t>
  </si>
  <si>
    <t>Membayar belanja perjalanan dinas dlm daerah bln Mei Sdr,Ridwan</t>
  </si>
  <si>
    <t>Membayar belanja perjalanan dinas dlm daerah bln Mei Sdr,Samsul Ardani</t>
  </si>
  <si>
    <t>Membayar belanja perjalanan dinas dlm daerah bln Mei Sdr,Ismoyo</t>
  </si>
  <si>
    <t>Membayar belanja perjalanan dinas dlm daerah bln Mei Sdr,Budiwarso</t>
  </si>
  <si>
    <t>Membayar belanja perjalanan dinas dlm daerah bln Mei Sdr,Sukroni</t>
  </si>
  <si>
    <t>Membayar belanja perjalanan dinas dlm daerah bln Mei Sdr,Haryono</t>
  </si>
  <si>
    <t>Membayar belanja perjalanan dinas dlm daerah bln Mei Sdr,Sumaradi</t>
  </si>
  <si>
    <t>Membayar belanja perjalanan dinas dlm daerah bln Mei Sdr,Adi pitoko</t>
  </si>
  <si>
    <t>Membayar belanja perjalanan dinas dlm daerah bln Mei Sdr,Ismail</t>
  </si>
  <si>
    <t>Membayar belanja mami swakarsa bln maret 5 keg x 9 org x 4.400 dan april 4 keg x 9 org x 4.400 dan mei 4 keg x 9 org x 4.400</t>
  </si>
  <si>
    <t>119,12027,16,004,5,2,2,11,02</t>
  </si>
  <si>
    <t>Terima SP2D NO 1000443 gaji bln juni 2015</t>
  </si>
  <si>
    <t>Setor pph 21 Honor desa binaan</t>
  </si>
  <si>
    <t>Setor pph 22 pembelian kulkas</t>
  </si>
  <si>
    <t>Setor PPN Pembelian kulkas</t>
  </si>
  <si>
    <t>Setor PPN Pembelian meja makan</t>
  </si>
  <si>
    <t>Setor PPH 22 pembelian tempat tidur</t>
  </si>
  <si>
    <t>Setor PPN Pembelian tempat tidur</t>
  </si>
  <si>
    <t>Setor PPN Penengkal petir</t>
  </si>
  <si>
    <t>Setor pph 22 penangkal petir</t>
  </si>
  <si>
    <t xml:space="preserve">Setor pph 21 honor tim add,panitia pelak swakarsa dan pelak swakarsa </t>
  </si>
  <si>
    <t>Setor pph 22 meja makan</t>
  </si>
  <si>
    <t>Setor pph 23 th 2014</t>
  </si>
  <si>
    <t>Setor pph 21(honor pnitia swakarsa,pelaks swakarsa bln jan dan feb dan musren)</t>
  </si>
  <si>
    <t>Setor pph 23 th 2015</t>
  </si>
  <si>
    <t>Setor pph 22 LAPTOP</t>
  </si>
  <si>
    <t>Setor PPN LAPTOP</t>
  </si>
  <si>
    <t>Membayar belanja foto copy keg rakor kades perdes 100 lbr x Rp.150,-</t>
  </si>
  <si>
    <t>120,12027,28,002,5,2,2,06,02</t>
  </si>
  <si>
    <t>Membayar belanja konsumsi rakor kades tgl 17 april sebanyak 15 org ( 15 dus x Rp,6000),tgl 20 mei,tgl 5 maret dan tgl 8 april dan tgl 6 mei)</t>
  </si>
  <si>
    <t>Membayar baelanja poto copt keg APBDes</t>
  </si>
  <si>
    <t>Membayar belanja ATK Keg Paten</t>
  </si>
  <si>
    <t>Membayar belanja poto copy  Keg Paten</t>
  </si>
  <si>
    <t>Membayar belanja BBM mobil dinas cmat bln april Rp.800,000,- dan mei Rp,950,024,-</t>
  </si>
  <si>
    <t>Membayar belanja BBM sepeda motor win nopol AA 9934 TE bln maret dan april</t>
  </si>
  <si>
    <t>Membayar belanja BBM sepeda motor tunder  nopol AA 9747 ME bln maret dan april</t>
  </si>
  <si>
    <t xml:space="preserve">Membayar belanja honorarium panitia pelak untuk 8 keg </t>
  </si>
  <si>
    <t>120,12027,16,004,5,2,1,01,01</t>
  </si>
  <si>
    <t xml:space="preserve">Terima pungutan PPH 21 honorarium panitia pelak swakarsa untuk 8 keg </t>
  </si>
  <si>
    <t>Gemawang ,        Mei 2015</t>
  </si>
  <si>
    <t>BULAN JUNI 2015</t>
  </si>
  <si>
    <t>Membayar belanja gaji bulan juni 2015</t>
  </si>
  <si>
    <t>Terima sp2d no 100524 kekurangan tunjangan beras bln jan s/d april 2015</t>
  </si>
  <si>
    <t>Membayar belanja kekurangan tunjangan beras bln jan s/d april 2015</t>
  </si>
  <si>
    <t>Membayar belanja ATK Kantor keg fasilitasi PNPM</t>
  </si>
  <si>
    <t>120,12027,115,012,5,2,2,01,01</t>
  </si>
  <si>
    <t>Teriama sp2d no 201046 tambahan penghasilan bln mei 2015</t>
  </si>
  <si>
    <t>Membayar belanja Tambahan penghasilan pegawai bln mei 2015</t>
  </si>
  <si>
    <t>Membayar belanja sefvis 1 bh mikropon dan 1 unit amplifayer jml Rp.330,000,-pot pph 23 Rp,13,200</t>
  </si>
  <si>
    <t>120,12027,02,026,5,2,2,03,19</t>
  </si>
  <si>
    <t>Terima pungutan PPH 23 sefvis 1 bh mikropon dan 1 unit amplifayer</t>
  </si>
  <si>
    <t>Membayar belanja sefvis 1 bh stabiliser jml Rp.125,000 pot pph 23 Rp.5,000,-</t>
  </si>
  <si>
    <t>120,12027,02,028,5,2,2,03,19</t>
  </si>
  <si>
    <t>Terima pungutan PPH 23 sefvis 1 bh stabiliser</t>
  </si>
  <si>
    <t>Membayar belanja sefvis 1 bh printer HP Laser jet P 1006 Rp,150,000 pot PPH 23 Rp.6.000,-</t>
  </si>
  <si>
    <t>Terima pungutan pph 23 sefvis 1 bh printer HP Laser jet P 1006</t>
  </si>
  <si>
    <t>Membayar belanja seffis 1 bh CPU Rp,150,000,-dan instal ulang 2 bh CPU x Rp.75,000,-=Rp,150,000,-</t>
  </si>
  <si>
    <t>jml kotor Rp.300,000,-Pot pph 23 Rp.12,000.-</t>
  </si>
  <si>
    <t>Terima pungutan pph 23 seffis 1 bh CPU dan instal ulang 2 bh CPU</t>
  </si>
  <si>
    <t>Membayar belanja foto copy keg PWK bln mei dan juni 2015 sebanyak 480 lbr x Rp,150,-</t>
  </si>
  <si>
    <t>122,12027,15,011,5,2,2,06,02</t>
  </si>
  <si>
    <t xml:space="preserve">Membayar belanja honor fasilitasi PWK 2 Keg </t>
  </si>
  <si>
    <t>122,12027,15,011,5,2,1,01,01</t>
  </si>
  <si>
    <t xml:space="preserve">Terima pungutan PPH 21 honor fasilitasi PWK 2 Keg </t>
  </si>
  <si>
    <t>Membayar belanja foto copy keg fasilitasi profil desa 100 lbr x Rp.150,-</t>
  </si>
  <si>
    <t>120,12027,15,005,5,2,2,06,02</t>
  </si>
  <si>
    <t xml:space="preserve">Membayar belanja ATK keg fasilitasi profil desa </t>
  </si>
  <si>
    <t>120,12027,15,005,5,2,2,01,01</t>
  </si>
  <si>
    <t>Belanja ATK Keg fasilitasi administrasi kependudukan</t>
  </si>
  <si>
    <t>Belanja foto copy keg administrasi kependudukan bln mei 150 lbr x Rp.150,-=Rp,22,500,- dan bulan</t>
  </si>
  <si>
    <t>juni 2015 185 lbr x Rp,150,-=Rp.27,750,-</t>
  </si>
  <si>
    <t>Belanja ATK Keg fasilitasi keagamaan</t>
  </si>
  <si>
    <t>110,12027,19,001,5,2,2,01,01</t>
  </si>
  <si>
    <t>Belanja rekening listrik kantor kec gemawang bln juni 2015</t>
  </si>
  <si>
    <t>Belanja bahan dan peralatan kebersihan untuk kantor kec gemawang</t>
  </si>
  <si>
    <t>Belanja upah tenaga kebersihan bln juni 2015</t>
  </si>
  <si>
    <t>120,12027,01,008,5,2,2,02,03</t>
  </si>
  <si>
    <t xml:space="preserve">belanja pembelian matrai 3,000 sebanyak 15 lbr x Rp,3,500,-=Rp.52,500,- dan matrai 6,000 sebanyak </t>
  </si>
  <si>
    <t>5 lbr x Rp,7,000=Rp,35,000,-</t>
  </si>
  <si>
    <t xml:space="preserve">Membayar belanja refil injek printer HP Lasaer jet pro MFP M127 Fn Rp,125,000 dan injek fefil </t>
  </si>
  <si>
    <t>printer HP Laser jet P 1006  Rp,125,000 dan ganti drum printer hp laser jet P 1006</t>
  </si>
  <si>
    <t>Belanja foto copy  untuk kantor bln juni sebanyak 580 lbr x Rp,150,=Rp.87,000,-</t>
  </si>
  <si>
    <t>Belanja surat kabar bln juni 2015</t>
  </si>
  <si>
    <t>Belanja harian pegawai bln juni 2015 sebanyak 12 org x 11 hr x Rp,1,250,-= Rp.165,000,-</t>
  </si>
  <si>
    <t>Belanja mami satpol bln juni 2015 sebanyak 2 org x 30 hr x Rp.15,000=Rp,900,000,-</t>
  </si>
  <si>
    <t>Belanja perjalanan dinas luar  daerah Sdr,budiwarso ke patean kab kendal tgl 11 juni 2015 dlm</t>
  </si>
  <si>
    <t>120,12027,01,019,5,2,2,15,02</t>
  </si>
  <si>
    <t xml:space="preserve"> rangka sosialisasi batas wilayah</t>
  </si>
  <si>
    <t>Membayar belanja perjalanan dinas dlm daerah sdr Budiwarso s/d 10 km...keg x Rp,40,000=Rp,....</t>
  </si>
  <si>
    <t>120,12027,01,019,5,2,2,05,01</t>
  </si>
  <si>
    <t>dan diatas 10 km 1 keg x Rp,75,000,-=Rp,75,000,-</t>
  </si>
  <si>
    <t>Membayar belanja perjalanan dinas dlm daerah sdr Slamet R  s/d 10 km= 2 keg x Rp,40,000=Rp,80,000,-</t>
  </si>
  <si>
    <t>dan diatas 10 km 3 keg x Rp,75,000,-=Rp,225,000,-</t>
  </si>
  <si>
    <t>Membayar belanja perjalanan dinas dlm daerah sdr Ismail  s/d 10 km= ... keg x Rp,40,000=Rp,...,-</t>
  </si>
  <si>
    <t>Membayar belanja perjalanan dinas dlm daerah sdr Ismoyo  s/d 10 km= ... keg x Rp,40,000=Rp,...,-</t>
  </si>
  <si>
    <t>Membayar belanja perjalanan dinas dlm daerah sdr Ridwan  s/d 10 km= ... keg x Rp,40,000=Rp,...,-</t>
  </si>
  <si>
    <t>dan diatas 10 km 7 keg x Rp,75,000,-=Rp,525,000,-</t>
  </si>
  <si>
    <t>Membayar belanja perjalanan dinas dlm daerah sdr Samsul  s/d 10 km= ... keg x Rp,40,000=Rp,...,-</t>
  </si>
  <si>
    <t>dan diatas 10 km 3 keg x Rp,50,000,-=Rp,225,000,-</t>
  </si>
  <si>
    <t>Membayar belanja perjalanan dinas dlm daerah sdr Camat  s/d 10 km= ... keg x Rp,40,000=Rp,...,-</t>
  </si>
  <si>
    <t>dan diatas 10 km 4 keg x Rp,100,000,-=Rp,400,000,-</t>
  </si>
  <si>
    <t>Membayar belanja perjalanan dinas dlm daerah sdr Hariyono  s/d 10 km= ... keg x Rp,40,000=Rp,...,-</t>
  </si>
  <si>
    <t>dan diatas 10 km 2 keg x Rp,75,000,-=Rp,150,000,-</t>
  </si>
  <si>
    <t>Membayar belanja perjalanan dinas dlm daerah sdr Subakir  s/d 10 km= ... keg x Rp,40,000=Rp,...,-</t>
  </si>
  <si>
    <t>Membayar belanja perjalanan dinas dlm daerah sdr sumardi  s/d 10 km= ... keg x Rp,40,000=Rp,...,-</t>
  </si>
  <si>
    <t>dan diatas 10 km 2 keg x Rp,50,000,-=Rp,100,000,-</t>
  </si>
  <si>
    <t>Membayar belanja perjalanan dinas dlm daerah sdr sumanto  s/d 10 km= ... keg x Rp,40,000=Rp,...,-</t>
  </si>
  <si>
    <t>Belanja foto copy pnpm bln juni 2015 sebanyak 335 lembar x Rp.150,,-=Rp.50,250,-</t>
  </si>
  <si>
    <t>Terima sp2d no 100638 gaji bulan juli 2015</t>
  </si>
  <si>
    <t>belanja foto copy profil desa</t>
  </si>
  <si>
    <t>123,12027,15,005,5,2,2,06,02</t>
  </si>
  <si>
    <t>belanja alat tulis kantor keg profil desa</t>
  </si>
  <si>
    <t>123,12027,15,005,5,2,2,01,01</t>
  </si>
  <si>
    <t>Gemawang ,        Juni 2015</t>
  </si>
  <si>
    <t>SUBKHAN ASHADI,S.Sos.M.Si</t>
  </si>
  <si>
    <t>NIP.19700426 199003 1 001</t>
  </si>
  <si>
    <t>BULAN JULI 2015</t>
  </si>
  <si>
    <t>Membayar belanja Gaji bulan Juli 2015</t>
  </si>
  <si>
    <t>Terima SP2D no 100719 Gaji 13</t>
  </si>
  <si>
    <t>Membayar belanja Gaji 13</t>
  </si>
  <si>
    <t>Terima SP2D no 100792 rapel gaji pokok bln jan s/d april juni 2015</t>
  </si>
  <si>
    <t>Membayar belanja rapel gaji pokok bln jan s/d april juni 2015</t>
  </si>
  <si>
    <t>Terima SP2D no 201427 TPP bln juni 2015</t>
  </si>
  <si>
    <t>Membayar belanja TPP bln juni 2015</t>
  </si>
  <si>
    <t>Terima sp2d gaji bln agustus 2015</t>
  </si>
  <si>
    <t>Gemawang ,        Juli   2015</t>
  </si>
  <si>
    <t>BULAN AGUSTUS  2015</t>
  </si>
  <si>
    <t>Membayar belanja gaji bulan agustus 2015</t>
  </si>
  <si>
    <t>Terima SP2D TPP Bln Juli 2015</t>
  </si>
  <si>
    <t>Membayar TPP Bln juli 15</t>
  </si>
  <si>
    <t>Terima SP2D GU</t>
  </si>
  <si>
    <t>Pergeseran kas</t>
  </si>
  <si>
    <t>Pergeseran kas untuk bendahara</t>
  </si>
  <si>
    <t xml:space="preserve">Membayar belanja penggantian oil sepeda motor dinas nopol AA 9934 KE PD tgl 25/8/2015 </t>
  </si>
  <si>
    <t>sebanyak 3,379lt</t>
  </si>
  <si>
    <t>Membayar belanja BBM mobil dinas camat nopol AA 9508 BN untu bln juli 15,103,29 lt</t>
  </si>
  <si>
    <t>Membayar belanja BBM mobil dinas camat nopol AA 9508 BN untu bln agst' 15,102  lt</t>
  </si>
  <si>
    <t>Membayar belanja BBM sepeda motor thunder nopol AA 9747 ME untu bln Juli' 15,</t>
  </si>
  <si>
    <t>Membayar belanja penggantian oil sepeda motor dinas Nnopol AA 9711 PE bln agst;15</t>
  </si>
  <si>
    <t>Membayar belanja penggantian oil sepeda motor dinas Nopol AA 9934 KE bln agst;15</t>
  </si>
  <si>
    <t>Membayar belanja penggantian oil sepeda motor dinas Nopol AA 9948 KE bln agst;15</t>
  </si>
  <si>
    <t>Membayar belanja penggantian oil sepeda motor dinas Nopol AA 9947 KE bln agst;15</t>
  </si>
  <si>
    <t>Membayar belanja mami harian pegawai bln juli'15 sebanyak 12 org x 7 hr x Rp1,250=Rp.105,000</t>
  </si>
  <si>
    <t>pot PPH 23 Rp.4,200</t>
  </si>
  <si>
    <t>Terima pungutan PPH 23  Mami pegawai bln juli'15</t>
  </si>
  <si>
    <t>Membayar belanja mami harian pegawai bln Agust'15 sebanyak 12 org x 12 hr x Rp1,250=Rp.300,000</t>
  </si>
  <si>
    <t>pot PPH 23 Rp.12,000</t>
  </si>
  <si>
    <t>Terima pungutan PPH 23 Mami pegawai bln agust'15</t>
  </si>
  <si>
    <t>Membayar belanja mami satpol bln agst'15 sebanyak 2 org x 31 hr x Rp,15,000=930.000</t>
  </si>
  <si>
    <t>POT pph 23 = Rp.37,200</t>
  </si>
  <si>
    <t>Terima pungutan PPH 23 Satpol bln juli'15</t>
  </si>
  <si>
    <t>Membayar belanja mami satpol bln Juli'15 sebanyak 2 org x 31 hr x Rp,15,000=930.000</t>
  </si>
  <si>
    <t>Terima pungutan PPH 23 Mami satpol bln agust'15</t>
  </si>
  <si>
    <t>Membayar belanja surat kabar bln juli '15</t>
  </si>
  <si>
    <t>Membayar belanja surat kabar bln agustus '15</t>
  </si>
  <si>
    <t>Membayar belanja rekening listrik kantor camata gemawang tagihan bln juli'15 Rp.578,540 dan tag</t>
  </si>
  <si>
    <t>ihan bln agust'15 Rp.547,655</t>
  </si>
  <si>
    <t xml:space="preserve">Membayar nota belanja injek refil printer hp laser jet pro MFP M127fn tgl 6 juli'15 an injek printer </t>
  </si>
  <si>
    <t>hp laser jet p1006 dan tgl 24 agst'15 byar injek refil printer brother dan printer hp laser jet p1006</t>
  </si>
  <si>
    <t>Membayar belanja mami rakor APBDes tgl 30 juli'15 sebanyak 30 org (30 dus snank dan makan</t>
  </si>
  <si>
    <t>120,12027,19,004,5,2,2,11,02</t>
  </si>
  <si>
    <t>snack Rp.6,500 dan makan Rp,17,500)</t>
  </si>
  <si>
    <t>Terima pungutan PPH 23 Mami rakor APBDes tgl 30 juli'15</t>
  </si>
  <si>
    <t>Membayar belanja mami rakor APBDes tgl 6 agst'15 sebanyak 30 org (30 dus snank dan makan</t>
  </si>
  <si>
    <t>Terima pungutan PPH 23 Mami Rakor APBDes tgl 6 agst'15</t>
  </si>
  <si>
    <t>Membayar nota tgl 8 agst'15 sefvis berkala mobil dinas camat nopol AA 9508 BN</t>
  </si>
  <si>
    <t>120,12027,02,024,5,2,05,01</t>
  </si>
  <si>
    <t>Membayar ATK Keg UKS bln agst'15</t>
  </si>
  <si>
    <t>102,12027,16,018,5,2,2,01,01</t>
  </si>
  <si>
    <t>Membayar fofto copy keg UKS bln agst'1575 lbr x Rp,150,-</t>
  </si>
  <si>
    <t>102,12027,16,018,5,2,2,06,02</t>
  </si>
  <si>
    <t>Membayar belanja ATK Keg perencanaan tgl 22 juli Rp.54,000 dan tgl 10 agst Rp.91,500</t>
  </si>
  <si>
    <t>Membayar belanja foto copy keg perencanaan 275 lbr x Rp.150</t>
  </si>
  <si>
    <t>Membayar belanja Atk Admin kpendudukan tgl 6 juli 15 Rp.210,000 dan tgl 10 agst Rp.167,500</t>
  </si>
  <si>
    <t>Membayar belanja foto copy admin kpendudukan bln juli 37,500 dan bln agst 33,750</t>
  </si>
  <si>
    <t>Membayar fofto copy keg pkk bln agst 275 lbr x Rp.150</t>
  </si>
  <si>
    <t>Membayar belanja ATK PKK Bln agst'15</t>
  </si>
  <si>
    <t>Membayar belanja ATK Keg sos bencana bln agst'15</t>
  </si>
  <si>
    <t>122,12027,25,001,5,2,2,01,01,</t>
  </si>
  <si>
    <t>Membayar foto cop keg sos bencana</t>
  </si>
  <si>
    <t>122,12027,25,001,5,2,2,06,02</t>
  </si>
  <si>
    <t>Membayar belanja foto cop keg fasilitasi  keagamaa bln agst '15</t>
  </si>
  <si>
    <t>Membayar ATK Kerukunan umat beragama bln agst'15</t>
  </si>
  <si>
    <t>117,12027,19,003,5,2,2,01,01</t>
  </si>
  <si>
    <t>Membayar belanja foto copy pembinaan kerukunan umat beragama bln agst'15</t>
  </si>
  <si>
    <t>117,12027,19,003,5,2,2,06,02</t>
  </si>
  <si>
    <t>Membyr belanja ATK Keg PNPM</t>
  </si>
  <si>
    <t>120,12027,15,012,5,2,2,01,01</t>
  </si>
  <si>
    <t>Belanja foto copy PNPM 65 lb x Rp.150</t>
  </si>
  <si>
    <t>120,12027,15,012,5,2,2,06,02</t>
  </si>
  <si>
    <t>Belanja foto copy keg PWK bln agst'15 15 lb x Rp.150</t>
  </si>
  <si>
    <t>Belanja ATK Keg PWK</t>
  </si>
  <si>
    <t>122,12027,15,011,5,2,2,01,01</t>
  </si>
  <si>
    <t>Belanja foto copy keg Rakor kades/perdes 50 lb x Rp,150</t>
  </si>
  <si>
    <t>Belamja Mami rakor kades/perdes tgl 30 juli'15 25 dus x rp.6,000 jml ktor Rp.150,000,PPH 23=6000</t>
  </si>
  <si>
    <t>Terima pungutan PPH 23 Mamio rakor kades/perdes tgl 30 juli'15</t>
  </si>
  <si>
    <t>Belanja serfis dan penggantian drum/rol printer hp laser jet P1006 dan Printer HP Laser jet Pro MFP</t>
  </si>
  <si>
    <t>M127 fn jml kotor=Rp,250,000,Pot PPH 23 ( 4%)= Rp.10,000</t>
  </si>
  <si>
    <t>Terima pungutan PPH 23 Servis penggantian drum printer</t>
  </si>
  <si>
    <t>Belanja servis mikser soud system-penggantian potensio sebanyak 28 bh dan ongkos pemasangan</t>
  </si>
  <si>
    <t>jml kotor Rp.198,000,Pot PPH 23 (2%) = Rp.3,960</t>
  </si>
  <si>
    <t>Terima pungutan PPH 23 Servis mikser soudsystem</t>
  </si>
  <si>
    <t>Belanja servis 1 bh CPU dan instal ulang laptop jml kotor Rp.225,000.Pot PPH 23 (4%)=Rp.9,000</t>
  </si>
  <si>
    <t>Terima pungutan PPH 23 Servis CPU dan instal laptop</t>
  </si>
  <si>
    <t>Belanja alat listrik dan elektronik untuk kantor bln agst'15</t>
  </si>
  <si>
    <t>Belanja cetak kwitansi dinas,kendali surat masuk/keluar,cetak amplop dan lembar disposisi</t>
  </si>
  <si>
    <t>120,12027,01,11,5,2,2,06,01</t>
  </si>
  <si>
    <t>Belanja foto cop kantor 555 lbr x Rp.150,-</t>
  </si>
  <si>
    <t>120,12027,01,11,5,2,2,06,02,</t>
  </si>
  <si>
    <t>Belanja ATK Untuk klantor bln agst'15</t>
  </si>
  <si>
    <t>Belanja matrai 3000 20 lbr x Rp.3,750 dan matrai 6000 10 lb x Rp.7,000</t>
  </si>
  <si>
    <t>Belanja pembelian bahan dan alat kebersihan untuk kantor</t>
  </si>
  <si>
    <t>Belanja sapu lidi dan sapu ijuk untuk kantor</t>
  </si>
  <si>
    <t>Belanja perjalanan dinas luar  daerah Sdr Subkhan Ashadi ke BKD Profinsi tgl 23 juli'15</t>
  </si>
  <si>
    <t>120,12027,01,018,5,2,2,15,02</t>
  </si>
  <si>
    <t>Belanja perjalanan dinas dlm daerah Sdr Subkhan ashadi bln juli'15</t>
  </si>
  <si>
    <t>Belanja perjalanan dinas dlm daerah Sdr Ahroni bln juli'15</t>
  </si>
  <si>
    <t>Belanja perjalanan dinas dlm daerah Sdr Hariyono bln juli'15</t>
  </si>
  <si>
    <t>Belanja perjalanan dinas dlm daerah Sdr Ismail bln juli'15</t>
  </si>
  <si>
    <t>Belanja perjalanan dinas dlm daerah Sdr Budiwarso bln juli'15</t>
  </si>
  <si>
    <t>Belanja perjalanan dinas dlm daerah Sdr Ismoyo bln juli'15</t>
  </si>
  <si>
    <t>Belanja perjalanan dinas dlm daerah Sdr Ridwan bln juli'15</t>
  </si>
  <si>
    <t>Belanja perjalanan dinas dlm daerah Sdr Sigit Aryono bln juli'15</t>
  </si>
  <si>
    <t>Belanja perjalanan dinas dlm daerah Sdr Slamet Riadhi bln juli'15</t>
  </si>
  <si>
    <t>Belanja perjalanan dinas dlm daerah Sdr Sumanto bln juli'15</t>
  </si>
  <si>
    <t>Belanja perjalanan dinas dlm daerah Sdr Sumardi bln juli'15</t>
  </si>
  <si>
    <t>Belanja perjalanan dinas dlm daerah Sdr Hariyono bln Agustus '15</t>
  </si>
  <si>
    <t>Belanja perjalanan dinas dlm daerah Sdr Budiwarso bln Agustus '15</t>
  </si>
  <si>
    <t>Belanja perjalanan dinas dlm daerah Sdr Slamet Riadhi bln Agustus '15</t>
  </si>
  <si>
    <t>Belanja perjalanan dinas dlm daerah Sdr Sumanto bln Agustus '15</t>
  </si>
  <si>
    <t>Belanja perjalanan dinas dlm daerah Sdr Ahroni bln Agustus '15</t>
  </si>
  <si>
    <t>Belanja perjalanan dinas dlm daerah Sdr Ismoto bln Agustus '15</t>
  </si>
  <si>
    <t>Belanja perjalanan dinas dlm daerah Sdr Ismail bln Agustus '15</t>
  </si>
  <si>
    <t>Belanja perjalanan dinas dlm daerah Sdr Sigit Aryono bln Agustus '15</t>
  </si>
  <si>
    <t>Belanja perjalanan dinas dlm daerah Sdr Sumardi bln Agustus '15</t>
  </si>
  <si>
    <t>Belanja perjalanan dinas dlm daerah Sdr Ridwan bln Agustus '15</t>
  </si>
  <si>
    <t>Belanja honorarium panitia pelaks swakarsa bln juni,juli dan agst '15,</t>
  </si>
  <si>
    <t>Terima pungutan PPH 21 honorarium panitia pelaks swakarsa bln juni,juli dan agst '15</t>
  </si>
  <si>
    <t>Belanja honorarium panitia pelaks swakarsa bln juni,juli dan agst '15</t>
  </si>
  <si>
    <t>Belanja mami swakarsa tgl 1,8,15,22,29 juni 15 dan 6,13,21,27 juli 15,dan 3,10,18,24,31 agst 15</t>
  </si>
  <si>
    <t>Terima pungutan PPH 23 Mami swakarsa bln juni dan agst'15</t>
  </si>
  <si>
    <t>Belanja mami keg kebersihan lingkungan tgl 7 agust 30 org x Rp.15,000</t>
  </si>
  <si>
    <t>108,12027,16,037,2,2,11,5,</t>
  </si>
  <si>
    <t>Terima pungutan PPH 23 Mami Kebersihan lingkungan tgl 7 agst'15</t>
  </si>
  <si>
    <t>Belanja mami keg kebersihan lingkungan tgl 30 juli 30 org x Rp.15,000</t>
  </si>
  <si>
    <t>Terima pungutan PPH 23 Mami Kebersihan lingkungan tgl 30 Juli'15</t>
  </si>
  <si>
    <t xml:space="preserve">Belanja mami PKK tgl 6 agst 15 20 org (2o dus snek x Rp.8,000 = Rp.160,000 dan makan </t>
  </si>
  <si>
    <t>20 dus x Rp.15,000= Rp.300,000)PPH 22 18,400</t>
  </si>
  <si>
    <t xml:space="preserve">Terima pungutan PPH 23 Mami PKK tgl 6 agst'15 </t>
  </si>
  <si>
    <t xml:space="preserve">Belanja mami PKK tgl 17 juni  15 20 org (2o dus snek x Rp.8,000 = Rp.160,000 dan makan </t>
  </si>
  <si>
    <t xml:space="preserve">20 dus x Rp.15,000= Rp.300,000)dan tgl 27 juli 15 20 Org (20 dus snack x </t>
  </si>
  <si>
    <t>Rp.8,000=Rp.160.000 Rp.15,000=Rp.300,000)PPH 22 =Rp.36,800</t>
  </si>
  <si>
    <t>Terima Pungut PPH 23 mami PKK tgl 17 juni dan 27 juli'15</t>
  </si>
  <si>
    <t>Belanja mami Raskin tgl 4 agst 15 25 org x 25 dus snak x Rp.10,000</t>
  </si>
  <si>
    <t>120,12027,16,032,5,2,2,11,02</t>
  </si>
  <si>
    <t>Terima Pungut PPH 23 mami Raskin</t>
  </si>
  <si>
    <t>Belanja upah tenaga kebersihan kantor bln juli 15</t>
  </si>
  <si>
    <t>Belanja upah tenaga kebersihan kantor bln Agustus 15</t>
  </si>
  <si>
    <t>Terima SP2D GAJI September 2015</t>
  </si>
  <si>
    <t>Mami uks tgl 19 agst 15 20 org x Rp,15,000</t>
  </si>
  <si>
    <t>Terima pungutan pph 23 Mami UKS</t>
  </si>
  <si>
    <t>Rakor kaegamaan tgl 5 agust 30 org x 15.000</t>
  </si>
  <si>
    <t>Terima pungutan pph 23 Mami Rakor keagamaan</t>
  </si>
  <si>
    <t>belanja modal kursi kerja perlengkapan gdung kantor</t>
  </si>
  <si>
    <t>Terima pungutan PPN modal kursi kerja perlengkapan gdung kantor</t>
  </si>
  <si>
    <t>Terima pungutan PPH 22 Pembelian modal kursi kerja perlengkapan gdung kantor</t>
  </si>
  <si>
    <t>belanja alemari perleng rumah dinas</t>
  </si>
  <si>
    <t>Terima pungutan PPN alemari perleng rumah dinas</t>
  </si>
  <si>
    <t>Terima pungutan PPH 22 alemari perleng rumah dinas</t>
  </si>
  <si>
    <t>Belanja cover jok mobil dinas camat</t>
  </si>
  <si>
    <t>Terima pungutan PPN cover jok mobil dinas camat</t>
  </si>
  <si>
    <t>Terima pungutan PPH 22 cover jok mobil dinas camat</t>
  </si>
  <si>
    <t>Membayar belanja honorarium tim ADD I x keg</t>
  </si>
  <si>
    <t>Terima pungut PPH 21 Honor ADD</t>
  </si>
  <si>
    <t>Membayar belanja honorarium tim PWK,1 X keg</t>
  </si>
  <si>
    <t>Terima pungutan PPH 21 Honor PWK</t>
  </si>
  <si>
    <t>Belanja rapat PWK tgl 3 agustus 15,pot pph 22 Rp.20,000</t>
  </si>
  <si>
    <t>Terima pungutan pph 23 rapat pwk</t>
  </si>
  <si>
    <t>Belanja rapat monitoring pelaksanaan pembangunan tk kecamatan,pot PPH 22=Rp.28,000</t>
  </si>
  <si>
    <t>Terima pungutan pph 23 rapat monitoring pelaks pembanguna tk kec</t>
  </si>
  <si>
    <t>Gemawang ,        Agustus   2015</t>
  </si>
  <si>
    <t>BULAN SEPTEMBER  2015</t>
  </si>
  <si>
    <t>Membayar belanja gaji bulan September  2015</t>
  </si>
  <si>
    <t xml:space="preserve">Membayar mami rapat Tim siskamswakarsa tgl 28 sept '15 sebanyak 9 org( 9 dus snak x </t>
  </si>
  <si>
    <t>Rp,4.500,-=Rp.40.500,-Pop PPH 23(4%)=Rp,1.620,-</t>
  </si>
  <si>
    <t>Terima pungutan PPH 23 mami rapat Tim siskamswakarsa tgl 28 sept '15</t>
  </si>
  <si>
    <t xml:space="preserve">Membayar mami rapat tim swakarsa tgl 21 september' 9 org( 9 dus snak x </t>
  </si>
  <si>
    <t>Terima pungutan PPH 23 mami rapat Tim siskamswakarsa tgl 21 sept '15</t>
  </si>
  <si>
    <t xml:space="preserve">Membayar mami rapat tim swakarsa tgl 7 september' 9 org( 9 dus snak x </t>
  </si>
  <si>
    <t>Terima pungutan PPH 23 mami rapat Tim siskamswakarsa tgl 7 sept '15</t>
  </si>
  <si>
    <t>Membayar belanja biaya foto copy keg penyusunan dan pelaporan dokumen perencanaan</t>
  </si>
  <si>
    <t>sebanyak  270 lbr x Rp,150,-</t>
  </si>
  <si>
    <t>Membayar honorarium (Non PNS) Pelak keg swakarsa pd bln juni,juli,dan agustus'15</t>
  </si>
  <si>
    <t>119,12027,16,004,5,2,102,04</t>
  </si>
  <si>
    <t>sebanyak 10 kali keg jml ktor Rp.1,400,000,-POT PPH 21=Rp.35,000,-</t>
  </si>
  <si>
    <t>Terima pungtan pph 21 honor (Non PNS) Panitia pelak keg swakarsa pd bln juni,juli,dan agustus'15</t>
  </si>
  <si>
    <t>Membayar honorarium (Non PNS) Pelak swakarsa pd bln juni'15 sebanyak 3 kali keg jml kotor</t>
  </si>
  <si>
    <t>Rp.420,000=pot pph 21=Rp.22.500,-</t>
  </si>
  <si>
    <t>Terima pungutan pph 21  honorarium panitia pelak swakarsa pd bln juni'15</t>
  </si>
  <si>
    <t>Membayar honorarium  (Non PNS) Pelak keg swakarsa pd bln sept'15 sebanyak 4 kali keg</t>
  </si>
  <si>
    <t>jml kotor Rp.560,000.Pot pph 21=Rp.14,000</t>
  </si>
  <si>
    <t xml:space="preserve">Terima pungutan pph 21  honorarium  non PNS Panitia pelak keg swakarsa pd bln sept'15 </t>
  </si>
  <si>
    <t>Membayar honorarium PNS Panitia pelak keg swakarsa pd bln sept'15 sebanyak 4 kali keg</t>
  </si>
  <si>
    <t>119,12027,16,004,5,2,10,1,01</t>
  </si>
  <si>
    <t>jml kotor Rp.1,360,000.Pot pph 21=Rp.101,000</t>
  </si>
  <si>
    <t xml:space="preserve">Terima pungutan pph 21  honorarium   PNS Panitia pelak keg swakarsa pd bln sept'15 </t>
  </si>
  <si>
    <t>Membayar belanja ATK Kantor untuk kec gemawang pd tgl 23 sept'15</t>
  </si>
  <si>
    <t xml:space="preserve">Membayar injek refil printer HP Laser jet pro MFP fn Rp.125,000 dan HP Laser jet P 1006 </t>
  </si>
  <si>
    <t>Rp,125.000 pada tgl 25 sept'15</t>
  </si>
  <si>
    <t>Membayar belanja matrai 3000 sebanyak 20 lbr x Rp,4,000=Rp.60.000 dan matrai 6000 sebanyak</t>
  </si>
  <si>
    <t>5 lbr x Rp.7000=Rp.35.000</t>
  </si>
  <si>
    <t>Membayar belanja penggantian suku cadang penggantian rantai dan gir depan dan belakang</t>
  </si>
  <si>
    <t>120,12027,020,24,5,2,2,05,02</t>
  </si>
  <si>
    <t>Rp.150,000,onkos pasang Rp.5000</t>
  </si>
  <si>
    <t>Membayar belanja premium sepeda motor dinas nopol AA 9948 KE tgl 10 sept'15</t>
  </si>
  <si>
    <t>Membayar belanja premium sepeda motor dinas Win nopol AA 9934 KE tgl 14 sept'15</t>
  </si>
  <si>
    <t>Membayar belanja premium sepeda motor dinas Kawasaki  nopol AA 9711  KE tgl 21  sept'15</t>
  </si>
  <si>
    <t>Membayar belanja premium sepeda motor dinas tunder  nopol AA 9741  ME tgl 31 Agus'15</t>
  </si>
  <si>
    <t>Membayar belanja BBM Mobil dinas camat nopol AA 9508 BN Tgl 31 agust'15</t>
  </si>
  <si>
    <t>Membayar honorariuym tim UKS sebanyak 2 x keg jmlh kotor=Rp.1,170,000.Pot PPH 21=Rp,62,750,-</t>
  </si>
  <si>
    <t>102,12027,16,018,5,2,1,01,01</t>
  </si>
  <si>
    <t xml:space="preserve">Terima pungutan pph 21 honorariuym tim UKS </t>
  </si>
  <si>
    <t>Membayar rekening telepon kantor bln sept'15</t>
  </si>
  <si>
    <t>102,12027,01,002,5,2,2,03,01</t>
  </si>
  <si>
    <t>Membayar honorarium tenega kebersihan bln sep'15</t>
  </si>
  <si>
    <t>Membayr belanja surat kabar bln sept'15</t>
  </si>
  <si>
    <t>Belanja foto copy sebanyak 1555 lbr x Rp,150,-</t>
  </si>
  <si>
    <t>Belanja perjalanan dinas dlm daerah bln sep'15 Sdr.Ahroni</t>
  </si>
  <si>
    <t>Belanja perjalanan dinas dlm daerah bln sep'15 Sdr.Sumanto</t>
  </si>
  <si>
    <t>Belanja perjalanan dinas dlm daerah bln sep'15 Sdr.Sukroni</t>
  </si>
  <si>
    <t>Belanja perjalanan dinas dlm daerah bln sep'15 Sdr.Ridwan</t>
  </si>
  <si>
    <t>Belanja perjalanan dinas dlm daerah bln sep'15 Sdr.Ismail</t>
  </si>
  <si>
    <t>Belanja perjalanan dinas dlm daerah bln sep'15 Sdr.Subkhan Ashadi (Camat)</t>
  </si>
  <si>
    <t xml:space="preserve">Membayar mami rapat tim swakarsa tgl 14 september'15 , 9 org( 9 dus snak x </t>
  </si>
  <si>
    <t>Terima pungutan pph 23 mami rapat tim swakarsa tgl 14 september' 15</t>
  </si>
  <si>
    <t xml:space="preserve">Belanja mami keg pembinaan hansip linmas tgl 17 sept'15 sebanyak 50,50 dus snak  </t>
  </si>
  <si>
    <t>119,12027,16,004,5,2,2,11,05</t>
  </si>
  <si>
    <t>x Rp7,500=Rp.375,000 dan 50 dus makan x Rp.16,500=Rp.825,000.jml kotor=Rp.1,200,000,-</t>
  </si>
  <si>
    <t>pot pph 23=Rp.48,000</t>
  </si>
  <si>
    <t>Teima pungutan pph 23 mami keg pembinaan hansip linmas tgl 17 sept'15</t>
  </si>
  <si>
    <t>Belanja ATK Keg Pembinaan hansip linmas</t>
  </si>
  <si>
    <t>119,12027,16,006,5,2,2,01,01</t>
  </si>
  <si>
    <t>Belanja honor instruktur keg pembinaan hansip tgl 17 sept'15 untuk 3 org x Rp.100,000</t>
  </si>
  <si>
    <t>119,12027,16,006,5,2,2,01,04</t>
  </si>
  <si>
    <t>Jml kotor=Rp.300,000, Pot pph 21=Rp,10,000</t>
  </si>
  <si>
    <t>Terima pungutan pph 21 honor instruktur keg pembinaan hansip tgl 17 sept'15</t>
  </si>
  <si>
    <t>Belanja honor tim pelak pembinaan hansip bln sept'15 jml kotor Rp.430,000,</t>
  </si>
  <si>
    <t>pot pph 21=Rp.18,500</t>
  </si>
  <si>
    <t>Terima pungutan pph 21 honor tim pelak pembinaan hansip bln sept'15</t>
  </si>
  <si>
    <t>Belanja foto copy materi keg pembinaan hansip linmas sebanyak 200 lbr xRp.150,-</t>
  </si>
  <si>
    <t>119,12027,16,006,5,2,2,06,02</t>
  </si>
  <si>
    <t>Belanja rekening listri kantor bln sept'15</t>
  </si>
  <si>
    <t>Foto kopy keg PKK sept'15 sebanyak 95 lbr X Rp,150,</t>
  </si>
  <si>
    <t>Belanja transport peserta keg pembinaan hansip tgl 17 sep'15 sebanyak 50 org x Rp,15,000</t>
  </si>
  <si>
    <t>119,12027,16,006,5,2,2,17,03</t>
  </si>
  <si>
    <t>Terima SP2D Gaji pegawai bln Okt 2015</t>
  </si>
  <si>
    <t>Belanja foto copy keg monitoring pembangunan TK Kec sebanyak 200 lbr x Rp.150,-</t>
  </si>
  <si>
    <t>120,12027,20,131,5,2,2,06,02</t>
  </si>
  <si>
    <t>Terima SP2D TPP bln agustus'15 no 202150</t>
  </si>
  <si>
    <t>Membayar belanja TPP Bln agust'15</t>
  </si>
  <si>
    <t>Gemawang ,        September   2015</t>
  </si>
  <si>
    <t>BULAN OKTOBER  2015</t>
  </si>
  <si>
    <t>Membayar belanja gaji pegawai bln okt'15</t>
  </si>
  <si>
    <t>Terima SP2D TPP Bln okt'15</t>
  </si>
  <si>
    <t>Belanja TPP Bln okt'15</t>
  </si>
  <si>
    <t>Belanja foto copy keg UKS sebanyak 15 lbr xRp.150</t>
  </si>
  <si>
    <t>102,12027,16,018,5,2,2,06</t>
  </si>
  <si>
    <t>Belanja ATK Keg penyusunan dan pelaporan</t>
  </si>
  <si>
    <t>106,12027,21,060,5,22,01,01</t>
  </si>
  <si>
    <t>Belanja foto copy keg penyusunan lap dan dok</t>
  </si>
  <si>
    <t>Belanja foto copy keg e ktp sebanyak 835 lbr x Rp,150</t>
  </si>
  <si>
    <t>Belanja ATK Keg e ktp</t>
  </si>
  <si>
    <t>Belanja mami rapat pkk tgl 9 sept'15 sebanyak 20 org(20 dus snak x Rp.8000,-=Rp,160,000,</t>
  </si>
  <si>
    <t>111,12027,15,009,2,2,11,02</t>
  </si>
  <si>
    <t>-dan 20 dus makan x Rp,15,000=Rp.300,000,Jml kotor=Rp,460,000,-,Pot PPH 23=Rp,23,000,-</t>
  </si>
  <si>
    <t>Terima pungutan pph 23 mami rapat pkk tgl 9 sept'15</t>
  </si>
  <si>
    <t>Belanja foto copy keg PKK sebanyak 400 lbr x Rp.150,-</t>
  </si>
  <si>
    <t>Belanja ATK Keg PKK</t>
  </si>
  <si>
    <t>Belanja foto copy keg fasilitasi bencana sebanyak 415 lbr x Rp,150,</t>
  </si>
  <si>
    <t>113,12027,25,001,5,2,2,06</t>
  </si>
  <si>
    <t>Belanja foto copy keg fasilitasi keagamaan sebanyak 75 lbr x Rp,150,-</t>
  </si>
  <si>
    <t>117,12027,19,001,5,2,2,06,02</t>
  </si>
  <si>
    <t xml:space="preserve">Belanja mami rapat sosialisai kerukunan umat beragama tgl 19 okt'15 senamyak 50 org(50 dus snak </t>
  </si>
  <si>
    <t>117,12027,19,003,5,2,2,11,02</t>
  </si>
  <si>
    <t>x Rp,7,500=Rp.375,000 dan 50 dus (50 dus mkan x Rp,16,500=Rp.825,000)jml kotor Rp.1,200,000,</t>
  </si>
  <si>
    <t>Pot PPH 23=Rp.48,000</t>
  </si>
  <si>
    <t xml:space="preserve">Terima pungutan pph 23 mami rapat sosialisai kerukunan umat beragama tgl 19 okt'15 </t>
  </si>
  <si>
    <t>Belanja mami rakor swak tgl,1, 5 ,12 ,19,26 okt'15,sebanya 9 org(9 x 5 keg x Rp,7,000=Rp.252,000,pph 23=Rp.10,080</t>
  </si>
  <si>
    <t>Terima pungutan pph 23 mami rakor swak tgl,1, 5 ,12 ,19,26 okt'15</t>
  </si>
  <si>
    <t>Belanja Honorarium panitia pelaks swak bln okt'15 sebanyak 4 keg jml kotor=Rp.1,560,000,pot pph 21=Rp.131,000</t>
  </si>
  <si>
    <t>Terima pungutan pph 21  Honorarium panitia pelaks swak bln okt'15 sebanyak 4 keg</t>
  </si>
  <si>
    <t>Belanja honorarium pelaks swak bln okt'15 sebanyak 4 x keg jmlh kotor Rp.560,000,pot pph 21=Rp.14,000</t>
  </si>
  <si>
    <t>Terima pungutan pph 21  honorarium pelaks swak bln okt'15 sebanyak 4 x keg</t>
  </si>
  <si>
    <t>Belanja rekening listrik kantor bln septe'15</t>
  </si>
  <si>
    <t>120,12027,01,02,5,2,2,03,03</t>
  </si>
  <si>
    <t>Membayar belanja upah tenaga kebersihan bln okt'15</t>
  </si>
  <si>
    <t>Belanja bahan dan alat kebersihan bln okt'15</t>
  </si>
  <si>
    <t>Belanja matrai 3000 sebanyak 15 lbr x Rp.3,750=Rp.56,250 dan matrai 6000 sebanyak 6 bh x Rp,7,000=Rp,42,000</t>
  </si>
  <si>
    <t>Belanja ATK untuk kantor Tgl 23 ok'15</t>
  </si>
  <si>
    <t xml:space="preserve">Belanja injek refil printer HP Laser jet pro NFP M127fn tgl 23 okt'15 1 bh x Rp.125,000 </t>
  </si>
  <si>
    <t>dan HP Laser jet tgl 23 okt'15 1 bh x Rp,125,000</t>
  </si>
  <si>
    <t>Belanja cetak kartu kendali masuk/keluar,kwitansi dinas,sampul dinas dan lembar disposisi</t>
  </si>
  <si>
    <t>Belanja foto copy sebanyak 163 lbr x Rp,150,-</t>
  </si>
  <si>
    <t>Belanja alat listrik dan elektronik untuk kantor bln okt'15</t>
  </si>
  <si>
    <t>120,12027,01,012,5,2,2,01,03</t>
  </si>
  <si>
    <t>Belanja sursat kabar bln okt'15</t>
  </si>
  <si>
    <t xml:space="preserve">Belanja mami pegawai bln sept'15 sebnay 12 org x 21 hr x Rp.1,250=Rp.315,000,pot pph 23=Rp,12,600 </t>
  </si>
  <si>
    <t>dan mami pegawai bln okt'15 sebanyak 12 org x 21 hr x Rp.1,250=Rp.315,000,pot pph 23=RP.12,600</t>
  </si>
  <si>
    <t>Terima pungutan pph 23  mami pegawai bln sept'15 mami pegawai bln okt'15</t>
  </si>
  <si>
    <t xml:space="preserve">Belanja mami satpol bln sept'15 sebanyak 2 org x 30 hr x Rp,15,000=Rp.900,000,pot pph 23=Rp.36,000 </t>
  </si>
  <si>
    <t>dan mami satpol bln okt'15 sebanyak 2 org x 31 hr x Rp.15,000=Rp.930,000,pot pph 23=Rp.37,200</t>
  </si>
  <si>
    <t>Terima pungutn pph 23 mami satpol bln sept'15 mami satpol bln okt'15</t>
  </si>
  <si>
    <t>Belanja ACU Kering 12 volt u speda motor thunder nopol AA 9747 ME bln okt'15</t>
  </si>
  <si>
    <t>Belanja BBM Speda motor win nopol AA 9934 KE bln okt'15</t>
  </si>
  <si>
    <t>Belanja BBM Speda motor win nopol AA 9948 KE bln okt'15</t>
  </si>
  <si>
    <t>Belanja BBM Mobil dinas camat nopol AA 9508 BN Bln okt'15</t>
  </si>
  <si>
    <t>Belanja bbm sepeda motor thunder nopol AA 9747 ME Tgl 28 sept'15</t>
  </si>
  <si>
    <t>Belanja serfis penggantian jok kursi ruang tunggu pelayanan 1 unit Rp,1,720,000,pot pph 23=Rp.68,800</t>
  </si>
  <si>
    <t>Terima pungutan pph 23 jasa serfis serfis penggantian jok kursi ruang tunggu pelayanan</t>
  </si>
  <si>
    <t>Belanja penggantian rol/drum printer HP LASER Jet pro MFP M 127 fn Rp,125,000 dan ongkos pasang Rp,25,000</t>
  </si>
  <si>
    <t>Terima pungutan pph 23 penggantian rol/drum printer HP LASER Jet pro MFP M 127 fn</t>
  </si>
  <si>
    <t>Belanja tgl 5 okt'15 serfis CPU 2 Unit 1 unit Rp,275,000 dan1 unit Rp.175,000,pot pph 23=Rp.18,000</t>
  </si>
  <si>
    <t xml:space="preserve">Terima pungutan pph 23 serfis CPU 2 Unit </t>
  </si>
  <si>
    <t>Belanja nota 20 okt'15 instal CPU 2 Unit x Rp.75,000=Rp,150,000</t>
  </si>
  <si>
    <t>Membayar ATK nota tgl 5 okt'15 Keg ADD</t>
  </si>
  <si>
    <t>120,12027,19,005,5,2,2,01,01</t>
  </si>
  <si>
    <t>Belanja foto copy keg PATEN  sebanyak 100 lbr x Rp,150</t>
  </si>
  <si>
    <t>120,132027,20,125,5,2,2,06,02</t>
  </si>
  <si>
    <t>Belanja nota ATK Keg PATEN</t>
  </si>
  <si>
    <t>120,132027,20,120,5,2,2,01,01</t>
  </si>
  <si>
    <t>Belanja mami rakor sekdes tgl 6 okt'15 sebanyak 15 org (15 dus snak x Rp.4000=Rp,60,000,pot pph 23=Rp.2,400</t>
  </si>
  <si>
    <t xml:space="preserve">Terima pungutan pph 23 mami rakor sekdes tgl 6 okt'15 </t>
  </si>
  <si>
    <t>Belanja foto copy keg Rakor kades sebanyak 50 lbr x Rp,150</t>
  </si>
  <si>
    <t>Belanja foto copy keg Raskin sebanyak 100 lbr x Rp,150</t>
  </si>
  <si>
    <t>120,12027,16,023,5,2,2,06,02</t>
  </si>
  <si>
    <t>Belanja ATK tgl 2 okt '15 keg Raskin</t>
  </si>
  <si>
    <t>120,12027,16,023,5,2,2,01,01</t>
  </si>
  <si>
    <t>Belanja foto copy keg pembinaan kelembagaan sebanyak 200 lbr x Rp,150</t>
  </si>
  <si>
    <t>120,12027,15,001,5,2,2,06,02</t>
  </si>
  <si>
    <t>Belanja ATK Keg pembinaan kelembagaan</t>
  </si>
  <si>
    <t>120,12027,15,001,5,2,2,01,01</t>
  </si>
  <si>
    <t xml:space="preserve">Belanja mami rapat pembinaan kelembagaan tgl 29 okt'15 sebanyak 30 org (30 dus snak x Rp,7000=Rp,210,000 </t>
  </si>
  <si>
    <t>120,12027,15,001,5,2,2,11,02</t>
  </si>
  <si>
    <t>dan 30 dus makan x Rp,15.000=Rp,450,000)pot pph 23=Rp,26,400</t>
  </si>
  <si>
    <t>Terima pungutan pph 23 mami rapat pembinaan kelembagaan tgl 29 okt'15</t>
  </si>
  <si>
    <t>120,12027,15,011,5,2,2,01,01</t>
  </si>
  <si>
    <t>Membayar belanja ATK Keg PNPM</t>
  </si>
  <si>
    <t>120,12027,15,012,5,2,2,1,01</t>
  </si>
  <si>
    <t>Belanja foto copy keg penyusunan profil desa sebanyak 160 lbr x Rp150</t>
  </si>
  <si>
    <t>Belanja ATK Keg pelat aparatus desa</t>
  </si>
  <si>
    <t>120,12027,28,018,5,2,2,01,01</t>
  </si>
  <si>
    <t>Belanja tgl 31 agust'15 foto copy keg pelat aparatur desa</t>
  </si>
  <si>
    <t>120,12027,28,018,5,2,2,06,02</t>
  </si>
  <si>
    <t xml:space="preserve">Belanja mami rapat pelat aparatur desa tgl 31 agust'15 dan 1 sept'15 sebanyak 80 org(80 snak x Rp.7000=Rp.560,000 </t>
  </si>
  <si>
    <t>120,12027,28,018,5,2,2,11,02</t>
  </si>
  <si>
    <t>dan 80 dus makan x Rp,17,000=Rp.1,360,000,jml kotor Rp.1,920,000,pot pph 23 Rp.76,800</t>
  </si>
  <si>
    <t>Terima pungutan pph 23 mami rapat pelat aparatur desa tgl 31 agust'15 dan 1 sept'15</t>
  </si>
  <si>
    <t>Belanja perjalanan dinas dlm daerah bln sept'15 Sdr.Slamet Riadhi</t>
  </si>
  <si>
    <t>Belanja perjalanan dinas dlm daerah bln sept'15 Sdr.Budiwarso</t>
  </si>
  <si>
    <t>Belanja perjalanan dinas dlm daerah bln sept'15 Sdr.Hariyono</t>
  </si>
  <si>
    <t>Belanja perjalanan dinas dlm daerah bln Okt'15 Sdr.Budiwarso</t>
  </si>
  <si>
    <t>Belanja perjalanan dinas dlm daerah bln Okt'15 Sdr.Sumanto</t>
  </si>
  <si>
    <t>Belanja perjalanan dinas dlm daerah bln Okt'15 Sdr.Ismail</t>
  </si>
  <si>
    <t>Belanja perjalanan dinas dlm daerah bln Okt'15 Sdr.Slamet Riadhi</t>
  </si>
  <si>
    <t>Belanja perjalanan dinas dlm daerah bln Okt'15 Sdr.Ahroni</t>
  </si>
  <si>
    <t>Belanja perjalanan dinas dlm daerah bln Okt'15 Sdr.Subkha</t>
  </si>
  <si>
    <t>Belanja perjalanan dinas dlm daerah bln Okt'15 Sdr.Ridwan</t>
  </si>
  <si>
    <t>Belanja perjalanan dinas dlm daerah bln Okt'15 Sdr.sumardi</t>
  </si>
  <si>
    <t>Belanja perjalanan dinas dlm daerah bln Okt'15 Sdr.Hariyono</t>
  </si>
  <si>
    <t>Belanja perjalanan dinas dlm daerah bln Okt'15 Sdr.Sukroni</t>
  </si>
  <si>
    <t>Belanja perjalanan dinas luar  daerah bln Okt'15 Sdr.camat</t>
  </si>
  <si>
    <t>Honor non PNS  penarik PBB 2015 Desa Muncar</t>
  </si>
  <si>
    <t>120,12027,17,019,5,2,1,02,02</t>
  </si>
  <si>
    <t>Terima pungutan pph 21 Honor non PNS  penarik PBB 2015 Desa Muncar</t>
  </si>
  <si>
    <t>Honor non PNS  penarik PBB 2015 Desa Ngadisepi</t>
  </si>
  <si>
    <t>Terima pungutan pph 21Honor non PNS  penarik PBB 2015 Desa Ngadisepi</t>
  </si>
  <si>
    <t>Honor non PNS  penarik PBB 2015 Desa Krempong</t>
  </si>
  <si>
    <t>Terima pungutan pph 21 Honor non PNS  penarik PBB 2015 Desa Krempong</t>
  </si>
  <si>
    <t>Honor non PNS  penarik PBB 2015 Desa Sucen</t>
  </si>
  <si>
    <t>Terima pungutan pph 21  Honor non PNS  penarik PBB 2015 Desa Sucen</t>
  </si>
  <si>
    <t>Honor non PNS  penarik PBB 2015 Desa Karangseneng</t>
  </si>
  <si>
    <t>Terima pungutan pph 21 Honor non PNS  penarik PBB 2015 Desa Karangseneng</t>
  </si>
  <si>
    <t>Honor non PNS  penarik PBB 2015 Desa Banaran</t>
  </si>
  <si>
    <t>Terima pungutan pph 21 Honor non PNS  penarik PBB 2015 Desa Banaran</t>
  </si>
  <si>
    <t>Honor non PNS  penarik PBB 2015 Desa Kalibanger</t>
  </si>
  <si>
    <t>Terima pungutan pph 21 Honor non PNS  penarik PBB 2015 Desa Kalibanger</t>
  </si>
  <si>
    <t>Honor non PNS  penarik PBB 2015 Desa Jambon</t>
  </si>
  <si>
    <t>Terima pungutan pph 21 Honor non PNS  penarik PBB 2015 Desa Jambon</t>
  </si>
  <si>
    <t>Honor panitia pelaks keg penarik PBB PNS</t>
  </si>
  <si>
    <t>Terima pungutan pph 21 Honor panitia pelaks keg penarik PBB PNS</t>
  </si>
  <si>
    <t xml:space="preserve">Belanja mami rakor PWK tgl 8 okt'15 sebanyak 25 org(25 dus snak x Rp,5000=Rp.125,000 dan 25 dus makan </t>
  </si>
  <si>
    <t>x Rp,15,000=Rp,375,000,Pot pph 23=Rp.20,000</t>
  </si>
  <si>
    <t>Terima pungutan pph 23 mami rakor PWK tgl 8 okt'15</t>
  </si>
  <si>
    <t>Belanja modal pengadaan komputer pc pengadaan peralatan kantor</t>
  </si>
  <si>
    <t>Terima pungutan PPN Belanja modal pengadaan komputer pc</t>
  </si>
  <si>
    <t>Terima pungutan pph 22 Belanja modal pengadaan komputer pc</t>
  </si>
  <si>
    <t>Setorpungutan PPN Belanja modal pengadaan komputer pc</t>
  </si>
  <si>
    <t>Setor pungutan PPH 22 Belanja modal pengadaan komputer pc</t>
  </si>
  <si>
    <t xml:space="preserve">Belanja mami rapat monitoring pelak tk kec tgl 19 okt'15  sebanyak 30 org (30 dus snak x Rp.7,000=Rp,210,000 dan 30 dus makan </t>
  </si>
  <si>
    <t>x Rp,17,000=Rp,510,000,jml koto Rp,720,000,-Pot pph 23=Rp.28,800</t>
  </si>
  <si>
    <t>Terima pungutan pph 23 mami rapat monitoring pelak tk kec tgl 19 okt'15</t>
  </si>
  <si>
    <t>Terima SP2D no 101140 Gaji bln Nopember 2015</t>
  </si>
  <si>
    <t>Gemawang ,        Oktober   2015</t>
  </si>
  <si>
    <t>BULAN NOPEMBER 2015</t>
  </si>
  <si>
    <t>Membayar belanja gaji bln nopember 2015</t>
  </si>
  <si>
    <t>Terima SP2D no 202743  TPP Bln Oktober 2015</t>
  </si>
  <si>
    <t>Membayar belanja TPP Bln Oktober 2015</t>
  </si>
  <si>
    <t>Terima SP2D NO GU NO 202940</t>
  </si>
  <si>
    <t>Terima SP2D no 101218 Gaji bln desember 2015</t>
  </si>
  <si>
    <t>Gemawang ,        Nopember 2015</t>
  </si>
  <si>
    <t>BULAN DESEMBER (TU ) 2015</t>
  </si>
  <si>
    <t>Belanja Gaji pegawai bln des'15</t>
  </si>
  <si>
    <t>Pergeseran kas u bendahara</t>
  </si>
  <si>
    <t>Terima SP2D TU no 203118</t>
  </si>
  <si>
    <t xml:space="preserve">Belanja mami harian pegawai piket hr sabtu bln agustus 3 org x 2 keg x Rp.15,000=Rp.90,000,sept 3 org x 4 keg </t>
  </si>
  <si>
    <t xml:space="preserve">x Rp.15,000.=Rp.180,000,Okt 3 org x 5 keg x Rp.15,000=Rp.225,000,nop 3 org x 4 keg x Rp.15,000=Rp.180,000 </t>
  </si>
  <si>
    <t>dan des 3 org x 4 keg x Rp.15,000=Rp.180,000,Jml kotor=Rp.855,000.POT PPH 23=rP.34,200</t>
  </si>
  <si>
    <t>Terima pungutan PPH 23 Belanja harian pegawai piket hr sabtu</t>
  </si>
  <si>
    <t>Belanja mami harian pegawai bln nop sebanyak 12 org x 21 hr x Rp.1,250=Rp.315,000,dan bln des sebanyak 12 org</t>
  </si>
  <si>
    <t>x 20 hr x Rp.1,250=Rp.300,000,jml kotor= Rp.615,000.POT PPH 23=Rp.</t>
  </si>
  <si>
    <t>Terima pungutan pph 23 belanja harian pegawai bln nop dan des'15</t>
  </si>
  <si>
    <t xml:space="preserve">Belanja mami satpol bln nop sebanyak 2 org x 30 hr x Rp.15,000=Rp.900,000 dan bln des sebanyak 2 org x 31 hr </t>
  </si>
  <si>
    <t>x Rp.15,000=Rp.930,000,jml kotor Rp.1,830,000,POT PPH 23=Rp.</t>
  </si>
  <si>
    <t>Tereima pungutan pph 23 mami satpol bln nop dan des'15</t>
  </si>
  <si>
    <t>Belanja foto copy 680 lbr x Rp.150.keg penyusunan dan pelaporan</t>
  </si>
  <si>
    <t>Belanja foto copy keg kerukunan umat beragama sebanyak 124 lbr x Rp.150,-</t>
  </si>
  <si>
    <t>Belanja surat kabar untuk bln nop dan des'15</t>
  </si>
  <si>
    <t>Belanja honorarium tim panitia pelaks ADD 3 X KEG Bln okt,nop dan des'15,jml kotor=Rp/1,395,000,pot pph21=Rp.110,250</t>
  </si>
  <si>
    <t>Terima pungutan pph 21 honor ADD Bln okt,nop dan des'15</t>
  </si>
  <si>
    <t>Belanja kekurangan honor tim ADD 3 x keg bln april,mei'15,jml kotor=Rp.165,000,Pot PPH 21=Rp.24,750</t>
  </si>
  <si>
    <t>Terima pungutan PPH 21 Kekurangan honor ADD Bln april dan mei'15</t>
  </si>
  <si>
    <t>Belanja mami swakrsa tgl 2,9,16,23 dan 30 nop'15 sebanyak 5 keg x 8 org x Rp.5,500=Rp.220,000,dan mami swakrsa</t>
  </si>
  <si>
    <t>tgl 7,14,21 dan 28 bln des'15 sebanyak 4 keg x 8 org x Rp.5,500=Rp.176,000,jml kotor=Rp.396,000,PPH 23=Rp.15,840</t>
  </si>
  <si>
    <t>Terima pungut pph 23 mami swak bln nop dan des'15</t>
  </si>
  <si>
    <t>Belanja honor non pns pelks swak bln nop sebanyak 5 x keg dan bln des 3 x keg,jml ktor=Rp.1,120,000,pph=28.000</t>
  </si>
  <si>
    <t>Terima pungut pph 21 honor non pns pelaks swak bln nop dan des'15</t>
  </si>
  <si>
    <t>Belanja honor pns panitia pelks swak bln nlp 5 x keg dan des 4 x keg jml ktor=Rp.3,400,000.PPH 21=Rp.292,000</t>
  </si>
  <si>
    <t>Terima pungutan pph21 honor pns panitia pelks swak bln nop dan des'15</t>
  </si>
  <si>
    <t>Belanja honorarium tim pelak keg fasilitasi PWK 2 x keg jml kotor Rp730,000.Pot PPH 21=Rp.48,500,-</t>
  </si>
  <si>
    <t>Terima pungutan pph 21 honorarium tim pelak keg fasilitasi PWK 2 x keg</t>
  </si>
  <si>
    <t>Belanja honorarium tim Musrenbang jml kotor Rp.775,000,pot pph 21=Rp.90,750</t>
  </si>
  <si>
    <t xml:space="preserve">Terima pungutan pph 21  honorarium tim Musrenbang </t>
  </si>
  <si>
    <t>Belanja honorariumPNS keg pungut PBB TK Kec th 2015 jmh kotor Rp.6,698,000,pot pph 21=Rp.496,900</t>
  </si>
  <si>
    <t>120,12027,17,019,5,2,01,01</t>
  </si>
  <si>
    <t>Terima pungutan pph 21 honorariumPNS keg pungut PBB TK Kec th 2015</t>
  </si>
  <si>
    <t>Belanja honorarium non PNS Tim pungut PBB di Dersa Gemawang jml kotor=Rp.8,200,000,pot pph 21=Rp,410,000</t>
  </si>
  <si>
    <t>Terima pungutan pph 21 honorarium non PNS Tim pungut PBB di Dersa Gemawang</t>
  </si>
  <si>
    <t>Belanja honorarium non PNS Tim pungut PBB di Desa Kemiriombo jml kotor=Rp.4,060,000,pot pph 21=Rp,203,000</t>
  </si>
  <si>
    <t>Terima pungutan pph 21 honorarium non PNS Tim pungut PBB di Dersa Kemiriombo</t>
  </si>
  <si>
    <t>Belanja nota BBM Mobil dinas camat gmwng nopol AA 9508 BN Pd bln Nop'15</t>
  </si>
  <si>
    <t>Belanja nota BBMsepeda motor thunder nopol AA 9747 ME Pd bln Nop'15</t>
  </si>
  <si>
    <t>Belanja  BBM sepeda motor Win nopol AA 9934 KE Pd bln Nop'15</t>
  </si>
  <si>
    <t>Belanja  BBM sepeda motor Win nopol AA 9934 KE Pd bln Nop'15 tgl 25 nop</t>
  </si>
  <si>
    <t>Belanja  BBM sepeda motor Win nopol AA 9948 KE bln okt'15</t>
  </si>
  <si>
    <t>Belanja  BBM sepeda motor Win nopol AA 9948 KE bln Nop'15</t>
  </si>
  <si>
    <t>Belanja  BBM sepeda motor KLX nopol AA 9711 PE bln okt'15</t>
  </si>
  <si>
    <t>Belanja  BBM sepeda motor KLX nopol AA 9711 PE bln Nop'15</t>
  </si>
  <si>
    <t>Belanja  BBM sepeda motor VIKSON nopol AA 9927PE bln Nop'15</t>
  </si>
  <si>
    <t>Belanja nota BBM Mobil dinas camat gmwng nopol AA 9508 BN Pd bln Des'15</t>
  </si>
  <si>
    <t>Belanja  BBM sepeda motor Win nopol AA 9934 KE Pd bln Des'15</t>
  </si>
  <si>
    <t>Belanja  BBM sepeda motor Win nopol AA 9948 KE Pd bln Des'15</t>
  </si>
  <si>
    <t>Belanja nota BBMsepeda motor thunder nopol AA 9747 ME Pdbln Des'15</t>
  </si>
  <si>
    <t>Belanja  BBM sepeda motor KLX nopol AA 9711 PEPd bln Des'15</t>
  </si>
  <si>
    <t>Belanja  BBM sepeda motor VIKSON nopol AA 9927 PE Pd bln Des'15</t>
  </si>
  <si>
    <t>Belanja  BBM sepeda motor supra nopol AA 9998 PE Pd bln Des'15</t>
  </si>
  <si>
    <t>Belanja penggantian oil mesin sepeda motor Thunder nopol AA 9747 ME tgl 5 Okt'15</t>
  </si>
  <si>
    <t>Belanja penggantian oil mesin sepeda motor Win nopol AA 9934 KE tgl 1 Okt'15</t>
  </si>
  <si>
    <t>Belanja penggantian oil mesin sepeda motor Win nopol AA 9948 KE tgl 5 Okt'15</t>
  </si>
  <si>
    <t>Belanja penggantian oil mesin sepeda motor KLX nopol AA 9711 PEtgl 7 Okt'15</t>
  </si>
  <si>
    <t>Belanja penggantian oil mesin sepeda motor VIKSON nopol AA 9927 PE tgl 1 Nop'15</t>
  </si>
  <si>
    <t>Belanja penggantian oil mesin Mobil dinas camat gmwng nopol AA 9508 BN tgl 4 Okt'15</t>
  </si>
  <si>
    <t>Belanja penggantian oil mesin sepeda motor Thunder nopol AA 9747 ME tgl 20 Des'15</t>
  </si>
  <si>
    <t>Belanja penggantian oil mesin sepeda motor Win nopol AA 9934 KE tgl 20 Des'15</t>
  </si>
  <si>
    <t>Belanja penggantian oil mesin sepeda motor Win nopol AA 9948 KE tgl 20 Des'15</t>
  </si>
  <si>
    <t>Belanja penggantian oil mesin sepeda motor KLX nopol AA 9711 PE tgl 20 Des'15</t>
  </si>
  <si>
    <t>Belanja penggantian oil mesin sepeda motor VIKSON nopol AA 9927 PE tgl 20 Des'15</t>
  </si>
  <si>
    <t>Belanja penggantian oil mesin Mobil dinas camat gmwng nopol AA 9508 BN tgl 20 Des'15</t>
  </si>
  <si>
    <t>Belanja servis ringan sepada motor win nopol AA 9934 KE tgl 1 de'15</t>
  </si>
  <si>
    <t>120,12027,020,24,5,2,2,05,01</t>
  </si>
  <si>
    <t>Terima pungutan pph 23 serfis sepeda motor win tgl 1 des'15</t>
  </si>
  <si>
    <t>Belanja STNK</t>
  </si>
  <si>
    <t>120,12027,020,24,5,2,2,05,05</t>
  </si>
  <si>
    <t xml:space="preserve">Membayar nota tgl 5 Nop'15 cetak kwitansi dinas,kendali surat masuk/keluar,amplop dinas kertas payung,lembar </t>
  </si>
  <si>
    <t>120,12027,01,011,5,2,2,06,01</t>
  </si>
  <si>
    <t>disposisi dan amplop dinas kertas putih</t>
  </si>
  <si>
    <t xml:space="preserve">Membayar nota tgl 23 Des'15 cetak kwitansi dinas,kendali surat masuk/keluar,amplop dinas kertas payung,lembar </t>
  </si>
  <si>
    <t>Belanja matrai tgl 4 Nop'15 sebanyak 30 bh x Rp.4,000=Rp.120,000,-dan matrai 6000 sebanyak 15 bh x Rp.7,000=</t>
  </si>
  <si>
    <t>Rp.105,000,-</t>
  </si>
  <si>
    <t>Belanja matrai tgl 28 Nop'15 sebanyak 35 bh x Rp.4,000=Rp.140,000,-dan matrai 6000 sebanyak 15 bh x Rp.7,000=</t>
  </si>
  <si>
    <t xml:space="preserve">Belanja injek refil isi ulang HP Lser jet pro MFP M 127 fn tgl 10 des'15 sebanyak 1 bh x Rp,125,000 dan refil isi ulang </t>
  </si>
  <si>
    <t xml:space="preserve">laser jet p 1006 sebanyak 1 bh x Rp,125,000 </t>
  </si>
  <si>
    <t>Belanja ATK Kantor bln des'15 untuk kantor kec gemawang</t>
  </si>
  <si>
    <t>Belanja alat listrik dan elektronik untuk kantor kec gemawang bln des'16</t>
  </si>
  <si>
    <t>Belanja ATK Keg Monitoring pemb tk kec</t>
  </si>
  <si>
    <t>120,12027,20,131,5,2,2,01,01</t>
  </si>
  <si>
    <t>Belanja foto copy tgl 20 des'15 sebanyak 200 lbr x Rp150,-=Rp.30,000 keg Monitoring pemb tk kec</t>
  </si>
  <si>
    <t xml:space="preserve">Membayar nota tgl 26 nop'15 penggantian roldrum printer HP Laser jet P1006 Rp.125,000 dan serfis printer canon </t>
  </si>
  <si>
    <t>IP 2270 Rp.75,000,jml kotor=Rp.200,000,Pot PPH 23=Rp.8,000</t>
  </si>
  <si>
    <t>Terima pungutan pph 23 serfis printer</t>
  </si>
  <si>
    <t>Belanja servis 1 unit CPU Rp.125,000 dan Instal ulang 2 unit CPU X Rp.75,000=Rp.150,000.-Jml kotor=Rp,275,000</t>
  </si>
  <si>
    <t>Pot PPH 23 Servis CPU</t>
  </si>
  <si>
    <t>Terima pungutan PPH 23 servis 1 unit CPU Instal ulang 2 unit CPU</t>
  </si>
  <si>
    <t>Belanja foto copy admin kependudukan sebanyak 724 lbr x Rp,150,-=Rp.108,600</t>
  </si>
  <si>
    <t>Belanja honorarium nara sumber keg penyususnan keu akhir tahun jml kotor=Rp.6,000,000,PPH 21=Rp.300,000</t>
  </si>
  <si>
    <t>120,12027,06,004,5,2,2,17,04</t>
  </si>
  <si>
    <t>Terima pungutan PPH 21  honorarium nara sumber keg penyususnan keu akhir tahun</t>
  </si>
  <si>
    <t>Membayar Nota mami rapat pendampingan PNPM tgl 9 Nop'15 sebanyak 25 Org(25 dus makan x 1 Keg x Rp,25.000,-</t>
  </si>
  <si>
    <t>120,12027,15,012,5,2,2,11,02</t>
  </si>
  <si>
    <t>)jml kotor=Rp.375,000,Pot PPH 23(4%)=Rp,15,000,-</t>
  </si>
  <si>
    <t>Terima pungutan pph 23 mami rapat PNPM Tgl 9 nop'15</t>
  </si>
  <si>
    <t xml:space="preserve">Membayar nota rapat pemberdayaan lembaga dan organisasi masy pdsaan tgl 30 nop'15 sebanyak 30 org (30 dus </t>
  </si>
  <si>
    <t>snack x 1 keg x Rp.7,000,-=Rp,210,000 dan 30 dus makan x 1 keg x Rp.15,000=Rp,450,000)jml kotor=Rp,660,000</t>
  </si>
  <si>
    <t>pot pph 23 =Rp.26.400</t>
  </si>
  <si>
    <t>Terima pungutan pph 23 rapat pemberdayaan lembaga dan organisasi masy pdsaan</t>
  </si>
  <si>
    <t>Membayar belanja mami raskin tgl 5 nop'15 sebanyak25 org (26 dus snek x Rp,8,000=Rp200,000,-dan 25 dus makan x</t>
  </si>
  <si>
    <t>Rp.17,500=Rp.437.500)jmml kotor=Rp,637.500,-Pot pph 23=Rp.25.500,-</t>
  </si>
  <si>
    <t>Terima pungutan pph 23 mami raskin tgl5 nop'15</t>
  </si>
  <si>
    <t>Belanja foto copy keg pkk sebanyak @ 384 lbr x Rp,150,-=Rp.57.500</t>
  </si>
  <si>
    <t>Membayar nota mami rapat pkk tgl 22 okt'15 sebanyak 20 org(20 dus makan x Rp,15,000,-=Rp.300,000 dan 20 dus</t>
  </si>
  <si>
    <t>snek x Rp.8,000,-=Rp.160,000)jml kotor=Rp.460,000,-pot pph 23=Rp.18,400</t>
  </si>
  <si>
    <t>Terima pungutan pph 23 mami pkk tgl 22 okt'15</t>
  </si>
  <si>
    <t>Membayar nota mami rapat pkk tgl 12 Nop'15 sebanyak 20 org(20 dus makan x Rp,15,000,-=Rp.300,000 dan 20 dus</t>
  </si>
  <si>
    <t>Terima pungutan pph 23 mami pkk tgl 12 Nop'15</t>
  </si>
  <si>
    <t>Mami pkk tgl 17 des'15 sebanyak 32 org(32 dus snek x Rp.7,500</t>
  </si>
  <si>
    <t>Terima pungutan pph 23 mami pkk</t>
  </si>
  <si>
    <t>Membayar mami rapat sosialisasi kerukunan umat beragama desa Muncar tgl 8 Des'15 sebanyak 60 org(60 dus snek</t>
  </si>
  <si>
    <t>x Rp.7,000=Rp.450,000 dan 60 dus makan x Rp.17,500=Rp.1,050,000)jml kotor=Rp.1,500,000,-Pot PPH 23=Rp.60,000</t>
  </si>
  <si>
    <t>Terima pungutan pph 23 mami sos kerukunan agama tgl 8 des'15</t>
  </si>
  <si>
    <t>Membayar mami rapat sosialisasi kerukunan umat beragama desa Kemiriombo tgl 16 Des'15 sebanyak 60 org(60 dus snek</t>
  </si>
  <si>
    <t>Terima pungutan pph 23 mami sos kerukunan agama tgl 16 des'15</t>
  </si>
  <si>
    <t>Membayar nota mami keg kebersihan ling kantor tgl 6 Nop'15 sebanyak 30 org(30 dus makan x Rp.15,000=Rp,450,000</t>
  </si>
  <si>
    <t>108,12027,16,037,2,2,11,02</t>
  </si>
  <si>
    <t>dan 30 minum x Rp,1,500,-=Rp.45,000,-)jml kotor=Rp.495,000,-pot pph 23=Rp.19,800</t>
  </si>
  <si>
    <t>Terima pungutan pph 23 mami kebersihan lingk tgl 6 Nop'15</t>
  </si>
  <si>
    <t>Membayar nota mami keg kebersihan ling kantor tgl 11 Des'15 sebanyak 30 org(30 dus snek x Rp.7,500,-=Rp,225,000</t>
  </si>
  <si>
    <t>Pot pph 23=Rp,9,000</t>
  </si>
  <si>
    <t>Terima pungutan pph 23 mami kebersihan lingk tgl 11 Des'15</t>
  </si>
  <si>
    <t>Membayar nota mami rapat UKS tgl 2 Nop'15 sebanyak 20 org(20 dus makan x Rp.15,000=Rp,300,000)Pot pph 23=Rp.12,000</t>
  </si>
  <si>
    <t>102,12027,16,018,5,2,2,11,02</t>
  </si>
  <si>
    <t>Terima pungutan pph 23 mami UKS tgl 2 Nop'15</t>
  </si>
  <si>
    <t>Belanja foto copy keg profil desa bln nop'15 sebanyak 555 lbr x Rp.150,-=Rp.83,250,-dan bln des'15 sebanyak</t>
  </si>
  <si>
    <t>585 lbr x Rp,150,-=Rp.87,750,-</t>
  </si>
  <si>
    <t>Membayar nota mami profil desa tgl 5 nop'15 sebanyak 16 org(16 dus snek x Rp.7,500=Rp.120,000,-dan 16 dus makan</t>
  </si>
  <si>
    <t>120,12027,15,005,5,2,2,11,02</t>
  </si>
  <si>
    <t>x Rp.17,500,-=Rp.280,000)jml kotor=Rp.400,000,-POT PPH 23=Rp.16,000</t>
  </si>
  <si>
    <t>Terima pungutan pph 23 mami profil desa tgl 5 nop'15</t>
  </si>
  <si>
    <t>Membayar nota mami profil desa tgl 14 Des'15 sebanyak 16 org(16 dus snek x Rp.7,500=Rp.120,000,-dan 16 dus makan</t>
  </si>
  <si>
    <t>Terima pungutan pph 23 mami profil desa tgl 14 Des'15</t>
  </si>
  <si>
    <t>Membayar nota belanja alat kebersihan tgl 20 nop'15 Rp.505,500,- dan belanja tgl 15 des'15 Rp.289,500</t>
  </si>
  <si>
    <t>120,120227,01,008,5,2,2,01,05</t>
  </si>
  <si>
    <t>Belanja upah tenega kebersihan bln Nop'15</t>
  </si>
  <si>
    <t>120,120227,01,008,5,2,1,02,03</t>
  </si>
  <si>
    <t>Belanja foto copy ADD sebanyak 390 lbr x Rp.150,-</t>
  </si>
  <si>
    <t>120,12027,19,005,5,2,2,06,02</t>
  </si>
  <si>
    <t>Belanja ATK ADD</t>
  </si>
  <si>
    <t>Belanja mami rapat ADD Tgl 23 Des'15 sebanyak 25 org(25 dus snek x Rp.5,000,-=Rp.175,000,-dan 25 dus makan x</t>
  </si>
  <si>
    <t>120,12027,19,005,5,2,2,11,02</t>
  </si>
  <si>
    <t>Rp,17,500=Rp.437,500,-)jml kotor=Rp.612,500,-Pot PPH 23=Rp.24,500</t>
  </si>
  <si>
    <t>Terima pungutan pph 23 mami rapat ADD tgl 23 Des'15</t>
  </si>
  <si>
    <t>Belanja mami rapat ADD Tgl 2 Nop'15 sebanyak 25 org(25 dus snek x Rp.5,000,-=Rp.175,000,-dan 25 dus makan x</t>
  </si>
  <si>
    <t>Terima pungutan pph 23 mami rapat ADD tgl 2 Nop'15</t>
  </si>
  <si>
    <t>Belanja mami rapat ADD Tgl 3 Des'15 sebanyak 25 org(25 dus snek x Rp.5,000,-=Rp.175,000,-dan 25 dus makan x</t>
  </si>
  <si>
    <t>Terima pungutan pph 23 mami rapat ADD tgl 3 Des'15</t>
  </si>
  <si>
    <t>Membayar mami rapat profil kec tgl 26 nop'15 sebanyak 20 org(20 dus snek x Rp,5,000=Rp.100,000,-dan 20 dus</t>
  </si>
  <si>
    <t>120,12027,15,008,5,2,2,11,02</t>
  </si>
  <si>
    <t>makan x Rp,15,000=Rp.300,000)jml kotr=Rp,400,000,-Pot pph 23=Rp.16,000</t>
  </si>
  <si>
    <t>Terima pungutan pph 23 mami rapat profil kec tgl 26 des'15</t>
  </si>
  <si>
    <t>Membayar mami rapat profil kec tgl 17 Des'15 sebanyak 20 org(20 dus snek x Rp,5,000=Rp.100,000,-dan 20 dus</t>
  </si>
  <si>
    <t>Terima pungutan pph 23 mami rapat profil kec tgl 17 des'15</t>
  </si>
  <si>
    <t xml:space="preserve">Belanja mami rakor kades/perdes tgl 24 nop'15 sebanyak 35 org(35 dus makan x Rp.17,500=Rp.612,500 dan 35 dus </t>
  </si>
  <si>
    <t>snek x Rp.7,500=Rp,262,500,-)jml kotor=Rp.875,000,-Pot PPH 23=Rp.35,000</t>
  </si>
  <si>
    <t>Terima pungutan pph 23 mai rakor kades tgl 24 nop'15</t>
  </si>
  <si>
    <t xml:space="preserve">Belanja mami rakor kades/perdes tgl 25 nop'15 sebanyak 35 org(35 dus makan x Rp.17,500=Rp.612,500 dan 35 dus </t>
  </si>
  <si>
    <t>Terima pungutan pph 23 mai rakor kades tgl 25 nop'15</t>
  </si>
  <si>
    <t xml:space="preserve">Belanja mami rakor kades/perdes tgl 7 des'15 sebanyak 35 org(35 dus makan x Rp.17,500=Rp.612,500 dan 35 dus </t>
  </si>
  <si>
    <t>Terima pungutan pph 23 mai rakor kades tgl 7 des'15</t>
  </si>
  <si>
    <t xml:space="preserve">Belanja mami rakor kades/perdes tgl 10 des'15 sebanyak 35 org(35 dus makan x Rp.17,500=Rp.612,500 dan 35 dus </t>
  </si>
  <si>
    <t>Terima pungutan pph 23 mai rakor kades tgl 10 des'15</t>
  </si>
  <si>
    <t xml:space="preserve">Belanja mami rakor kades/perdes tgl 10 des'15 sebanyak 10 org(10 dus makan x Rp.17,500=Rp.175,000,- dan 10 dus </t>
  </si>
  <si>
    <t>snek x Rp.7,500=Rp,75,000,-)jml kotor=Rp.250,000,-Pot PPH 23=Rp.10,000,-</t>
  </si>
  <si>
    <t>Belanja perjalanan dinas dlm derah Sdr,ismail bln nop'15 dan  bln des'15</t>
  </si>
  <si>
    <t>Belanja perjalanan dinas dlm derah Sdr,mursid bln nop'15</t>
  </si>
  <si>
    <t>Belanja perjalanan dinas dlm derah Sdr,hariyono bln nop'15 dan  bln des'15</t>
  </si>
  <si>
    <t>Belanja perjalanan dinas dlm derah Sdr,sumanto bln nop'15 dan  bln des'15</t>
  </si>
  <si>
    <t>Belanja perjalanan dinas dlm derah Sdr,sigit aryono bln nop'15 dan  bln des'15</t>
  </si>
  <si>
    <t>Belanja perjalanan dinas dlm derah Sdr,subkhan ashadi bln nop'15 dan  bln des'15</t>
  </si>
  <si>
    <t>Belanja perjalanan dinas dlm derah Sdr,sukroni bln nop'15</t>
  </si>
  <si>
    <t>Belanja perjalanan dinas dlm derah Sdr,ahroni  bln nop'15</t>
  </si>
  <si>
    <t>Belanja perjalanan dinas dlm derah Sdr,sumardi bln nop'15 dan  bln des'15</t>
  </si>
  <si>
    <t>Belanja perjalanan dinas dlm derah Sdr,ridwan bln nop'15 dan  bln des'15</t>
  </si>
  <si>
    <t>Belanja perjalanan dinas dlm derah Sdr,ismoyo bln nop'15</t>
  </si>
  <si>
    <t>Belanja perjalanan dinas dlm derah Sdr,budiwarso bln nop'15 dan  bln des'15</t>
  </si>
  <si>
    <t>Belanja perjalanan dinas dlm derah Sdr,slamet riadhi bln nop'15 dan  bln des'15</t>
  </si>
  <si>
    <t>Belanja perjaln dinas dlm daerah dlm daerah keg monitoring pelaks musren tgl 23 des'15 ds banaran</t>
  </si>
  <si>
    <t>122,12027,17,032,5,2,2,23,01,02,1</t>
  </si>
  <si>
    <t>Belanja perjaln dinas dlm daerah dlm daerah keg monitoring persiapan musren tgl 15 des'15 ds banaran</t>
  </si>
  <si>
    <t>Belanja perjaln dinas dlm daerah dlm daerah keg monitoring persiapan musren tgl 17 des'15 ds jambon</t>
  </si>
  <si>
    <t>Belanja perjaln dinas dlm daerah dlm daerah keg monitoring pelaks musren tgl 29 des'15 ds jambon</t>
  </si>
  <si>
    <t>Belanja perjaln dinas dlm daerah dlm daerah keg monitoring persiapan musren tgl 11 des'15 ds kemiriombo</t>
  </si>
  <si>
    <t>Belanja perjaln dinas dlm daerah dlm daerah keg monitoring pelaks musren tgl 21  des'15 ds kemiriombo</t>
  </si>
  <si>
    <t>Belanja perjaln dinas dlm daerah dlm daerah keg monitoring persiapan musren tgl 14  des'15 ds sucen</t>
  </si>
  <si>
    <t>Belanja perjaln dinas dlm daerah dlm daerah keg monitoring pelaks musren tgl 22  des'15 dssucen</t>
  </si>
  <si>
    <t>Belanja perjaln dinas dlm daerah dlm daerah keg monitoring persiapan musren tgl 14  des'15 ds muncar</t>
  </si>
  <si>
    <t>Belanja perjaln dinas dlm daerah dlm daerah keg monitoring pelaks musren tgl 22  des'15 ds muncar</t>
  </si>
  <si>
    <t>Belanja perjaln dinas dlm daerah dlm daerah keg monitoring persiapan musren tgl 11  des'15 ds kalibanger</t>
  </si>
  <si>
    <t>Belanja perjaln dinas dlm daerah dlm daerah keg monitoring pelaks musren tgl 21  des'15 ds kalibanger</t>
  </si>
  <si>
    <t>Belanja perjaln dinas dlm daerah dlm daerah keg monitoring persiapan musren tgl 16  des'15 ds krempong</t>
  </si>
  <si>
    <t>Belanja perjaln dinas dlm daerah dlm daerah keg monitoring pelaks musren tgl 28  des'15 ds krempong</t>
  </si>
  <si>
    <t>Belanja perjaln dinas dlm daerah dlm daerah keg monitoring persiapan musren tgl 17  des'15 ds ngadisepi</t>
  </si>
  <si>
    <t>Belanja perjaln dinas dlm daerah dlm daerah keg monitoring pelaks musren tgl 29  des'15 ds ngadisepi</t>
  </si>
  <si>
    <t>Belanja perjaln dinas dlm daerah dlm daerah keg monitoring persiapan musren tgl 16  des'15 ds karangseneng</t>
  </si>
  <si>
    <t>Belanja perjaln dinas dlm daerah dlm daerah keg monitoring pelaks musren tgl 28  des'15 ds karangseneng</t>
  </si>
  <si>
    <t>Belanja telp kantor bln des'15</t>
  </si>
  <si>
    <t>Belanja mami rapat paten</t>
  </si>
  <si>
    <t>120,12027,20,125,5,2,2,11,02</t>
  </si>
  <si>
    <t>Terima pungutan pph 23 mami paten</t>
  </si>
  <si>
    <t>Setor PPN Cover jok mobil dinas camat</t>
  </si>
  <si>
    <t>Setor PPN Pembelian kursi kerja perlengkapan gedung kantor</t>
  </si>
  <si>
    <t>Setor PPN Pembelian Alemari perlengkapan rumah dinas</t>
  </si>
  <si>
    <t>Setor PPN Pembelian Ganzet</t>
  </si>
  <si>
    <t>Setor PPH 23</t>
  </si>
  <si>
    <t>Setor pph  23 servis jok kursi pelayanan</t>
  </si>
  <si>
    <t>Setor pph 23 bln okt'15</t>
  </si>
  <si>
    <t>Setor pph 23 mami hansip linmas</t>
  </si>
  <si>
    <t>Setor pph 23 bln agust'15</t>
  </si>
  <si>
    <t>Setor pph 23 bln juni'15</t>
  </si>
  <si>
    <t>Setor pph 21 honor panitia pelk swak dan pwk</t>
  </si>
  <si>
    <t>Setor pph 23 (TU)</t>
  </si>
  <si>
    <t>Setor pph 22 cover jok mobil dinas camat</t>
  </si>
  <si>
    <t xml:space="preserve">Setor pp 22 pembelian kursi kerja </t>
  </si>
  <si>
    <t>Setor pph 22 pembelian alemari rumah dinas</t>
  </si>
  <si>
    <t>setor pph 22 pembelian Genzet</t>
  </si>
  <si>
    <t>Setor pph 21 bln sept'15</t>
  </si>
  <si>
    <t>Setor pph 21 bln okt'15</t>
  </si>
  <si>
    <t>setor pph 21 (TU )</t>
  </si>
  <si>
    <t>Setor pph 21</t>
  </si>
  <si>
    <t>setor pph 21</t>
  </si>
  <si>
    <t>setor pph 23</t>
  </si>
  <si>
    <t>Terima SP2D TPP Bln Nopember 2015 no 203291</t>
  </si>
  <si>
    <t>Belanja  TPP Bln Nopember 2015</t>
  </si>
  <si>
    <t>Terima SP2D Perawatan gedung kantor dan rumah dinas</t>
  </si>
  <si>
    <t xml:space="preserve">Pergeseraran kas </t>
  </si>
  <si>
    <t>Penyetoran kasda TU</t>
  </si>
  <si>
    <t>Penyetoran kasda</t>
  </si>
  <si>
    <t>Gemawang ,        Desember 2015</t>
  </si>
  <si>
    <r>
      <t xml:space="preserve">Membayar belanja perjalanan dinas dalam daerah </t>
    </r>
    <r>
      <rPr>
        <b/>
        <sz val="10"/>
        <rFont val="Arial"/>
        <family val="2"/>
      </rPr>
      <t>Sdr,Slamet R</t>
    </r>
    <r>
      <rPr>
        <sz val="10"/>
        <rFont val="Arial"/>
        <family val="2"/>
      </rPr>
      <t xml:space="preserve"> Bln</t>
    </r>
  </si>
  <si>
    <r>
      <t xml:space="preserve">Membayar belanja perjalanan dinas dalam daerah </t>
    </r>
    <r>
      <rPr>
        <b/>
        <sz val="10"/>
        <rFont val="Arial"/>
        <family val="2"/>
      </rPr>
      <t>Sdr,Mursid</t>
    </r>
    <r>
      <rPr>
        <sz val="10"/>
        <rFont val="Arial"/>
        <family val="2"/>
      </rPr>
      <t xml:space="preserve">  Bln</t>
    </r>
  </si>
  <si>
    <r>
      <t xml:space="preserve">Membayar belanja perjalanan dinas dalam daerah </t>
    </r>
    <r>
      <rPr>
        <b/>
        <sz val="10"/>
        <rFont val="Arial"/>
        <family val="2"/>
      </rPr>
      <t>Sdr,Sukroni</t>
    </r>
    <r>
      <rPr>
        <sz val="10"/>
        <rFont val="Arial"/>
        <family val="2"/>
      </rPr>
      <t xml:space="preserve">   Bln</t>
    </r>
  </si>
  <si>
    <r>
      <t xml:space="preserve">Membayar belanja perjalanan dinas dalam daerah </t>
    </r>
    <r>
      <rPr>
        <b/>
        <sz val="10"/>
        <rFont val="Arial"/>
        <family val="2"/>
      </rPr>
      <t>Sdr,Ismoyo</t>
    </r>
    <r>
      <rPr>
        <sz val="10"/>
        <rFont val="Arial"/>
        <family val="2"/>
      </rPr>
      <t xml:space="preserve">  Bln</t>
    </r>
  </si>
  <si>
    <r>
      <t xml:space="preserve">Membayar belanja perjalanan dinas dalam daerah </t>
    </r>
    <r>
      <rPr>
        <b/>
        <sz val="10"/>
        <rFont val="Arial"/>
        <family val="2"/>
      </rPr>
      <t>Sdr,Ahroni</t>
    </r>
    <r>
      <rPr>
        <sz val="10"/>
        <rFont val="Arial"/>
        <family val="2"/>
      </rPr>
      <t xml:space="preserve">  Bln</t>
    </r>
  </si>
  <si>
    <r>
      <t xml:space="preserve">Membayar belanja perjalanan dinas dalam daerah </t>
    </r>
    <r>
      <rPr>
        <b/>
        <sz val="10"/>
        <rFont val="Arial"/>
        <family val="2"/>
      </rPr>
      <t>Sdr,Adi joko p</t>
    </r>
    <r>
      <rPr>
        <sz val="10"/>
        <rFont val="Arial"/>
        <family val="2"/>
      </rPr>
      <t xml:space="preserve">  Bln</t>
    </r>
  </si>
  <si>
    <r>
      <t xml:space="preserve">Membayar belanja perjalanan dinas dalam daerah </t>
    </r>
    <r>
      <rPr>
        <b/>
        <sz val="10"/>
        <rFont val="Arial"/>
        <family val="2"/>
      </rPr>
      <t>Sdr,Sumardi</t>
    </r>
    <r>
      <rPr>
        <sz val="10"/>
        <rFont val="Arial"/>
        <family val="2"/>
      </rPr>
      <t xml:space="preserve">  Bln</t>
    </r>
  </si>
  <si>
    <r>
      <t>Membayar belanja perjalanan dinas dalam daerah Sdr,</t>
    </r>
    <r>
      <rPr>
        <b/>
        <sz val="10"/>
        <rFont val="Arial"/>
        <family val="2"/>
      </rPr>
      <t>Moh Aris k bln</t>
    </r>
  </si>
  <si>
    <r>
      <t xml:space="preserve">Membayar belanja perjalanan dinas dalam daerah </t>
    </r>
    <r>
      <rPr>
        <b/>
        <sz val="10"/>
        <rFont val="Arial"/>
        <family val="2"/>
      </rPr>
      <t>Sdr,Ridwan</t>
    </r>
    <r>
      <rPr>
        <sz val="10"/>
        <rFont val="Arial"/>
        <family val="2"/>
      </rPr>
      <t xml:space="preserve">  Bln</t>
    </r>
  </si>
  <si>
    <r>
      <t xml:space="preserve">Membayar belanja perjalanan dinas dalam daerah </t>
    </r>
    <r>
      <rPr>
        <b/>
        <sz val="10"/>
        <rFont val="Arial"/>
        <family val="2"/>
      </rPr>
      <t>Sdr,Ismail</t>
    </r>
    <r>
      <rPr>
        <sz val="10"/>
        <rFont val="Arial"/>
        <family val="2"/>
      </rPr>
      <t xml:space="preserve">  Bln</t>
    </r>
  </si>
  <si>
    <r>
      <t xml:space="preserve">Membayar belanja perjalanan dinas dalam daerah </t>
    </r>
    <r>
      <rPr>
        <b/>
        <sz val="10"/>
        <rFont val="Arial"/>
        <family val="2"/>
      </rPr>
      <t>Sdr,Iis susanti</t>
    </r>
    <r>
      <rPr>
        <sz val="10"/>
        <rFont val="Arial"/>
        <family val="2"/>
      </rPr>
      <t xml:space="preserve">  Bln</t>
    </r>
  </si>
  <si>
    <r>
      <t xml:space="preserve">Membayar belanja perjalanan dinas dalam daerah </t>
    </r>
    <r>
      <rPr>
        <b/>
        <sz val="10"/>
        <rFont val="Arial"/>
        <family val="2"/>
      </rPr>
      <t>Sdr,Afik w</t>
    </r>
    <r>
      <rPr>
        <sz val="10"/>
        <rFont val="Arial"/>
        <family val="2"/>
      </rPr>
      <t xml:space="preserve">  Bln</t>
    </r>
  </si>
  <si>
    <r>
      <t xml:space="preserve">Membayar belanja perjalanan dinas dalam daerah </t>
    </r>
    <r>
      <rPr>
        <b/>
        <sz val="10"/>
        <rFont val="Arial"/>
        <family val="2"/>
      </rPr>
      <t>Sdr,Hariyono</t>
    </r>
    <r>
      <rPr>
        <sz val="10"/>
        <rFont val="Arial"/>
        <family val="2"/>
      </rPr>
      <t xml:space="preserve">  Bln</t>
    </r>
  </si>
  <si>
    <r>
      <t xml:space="preserve">Membayar belanja perjalanan dinas dalam daerah </t>
    </r>
    <r>
      <rPr>
        <b/>
        <sz val="10"/>
        <rFont val="Arial"/>
        <family val="2"/>
      </rPr>
      <t>Sdr,Sumanto</t>
    </r>
    <r>
      <rPr>
        <sz val="10"/>
        <rFont val="Arial"/>
        <family val="2"/>
      </rPr>
      <t xml:space="preserve"> Bln</t>
    </r>
  </si>
  <si>
    <r>
      <t xml:space="preserve">Membayar belanja perjalanan dinas dalam daerah </t>
    </r>
    <r>
      <rPr>
        <b/>
        <sz val="10"/>
        <rFont val="Arial"/>
        <family val="2"/>
      </rPr>
      <t>Sdr,Adi pitoko,S.Sos</t>
    </r>
  </si>
  <si>
    <r>
      <t xml:space="preserve">Membayar belanja perjalanan dinas dalam daerah </t>
    </r>
    <r>
      <rPr>
        <b/>
        <sz val="10"/>
        <rFont val="Arial"/>
        <family val="2"/>
      </rPr>
      <t>Sdr,Tri sumbogo</t>
    </r>
  </si>
  <si>
    <t>DAFTAR RETENSI PER 31 DESEMBER 2015</t>
  </si>
  <si>
    <t>YANG BELUM DICAIRKAN</t>
  </si>
  <si>
    <t>Terima pph 23 serfis mobil dinas</t>
  </si>
  <si>
    <t>Terima pph 23 sewa proyektor MUSRENBANG</t>
  </si>
  <si>
    <t>Terima pph 23 sewa soud system MUSRENBANG</t>
  </si>
  <si>
    <t>Terima pph 23 serfis sepeda motor</t>
  </si>
  <si>
    <r>
      <t xml:space="preserve">Membayar belanja perjalanan dinas dalam daerah </t>
    </r>
    <r>
      <rPr>
        <b/>
        <sz val="12"/>
        <color theme="1"/>
        <rFont val="Arial"/>
        <family val="2"/>
      </rPr>
      <t>Sdr,Slamet R</t>
    </r>
    <r>
      <rPr>
        <sz val="12"/>
        <color theme="1"/>
        <rFont val="Arial"/>
        <family val="2"/>
      </rPr>
      <t xml:space="preserve"> Bln</t>
    </r>
  </si>
  <si>
    <r>
      <t xml:space="preserve">Membayar belanja perjalanan dinas dalam daerah </t>
    </r>
    <r>
      <rPr>
        <b/>
        <sz val="12"/>
        <color theme="1"/>
        <rFont val="Arial"/>
        <family val="2"/>
      </rPr>
      <t>Sdr,Mursid</t>
    </r>
    <r>
      <rPr>
        <sz val="12"/>
        <color theme="1"/>
        <rFont val="Arial"/>
        <family val="2"/>
      </rPr>
      <t xml:space="preserve">  Bln</t>
    </r>
  </si>
  <si>
    <r>
      <t xml:space="preserve">Membayar belanja perjalanan dinas dalam daerah </t>
    </r>
    <r>
      <rPr>
        <b/>
        <sz val="12"/>
        <color theme="1"/>
        <rFont val="Arial"/>
        <family val="2"/>
      </rPr>
      <t>Sdr,Sukroni</t>
    </r>
    <r>
      <rPr>
        <sz val="12"/>
        <color theme="1"/>
        <rFont val="Arial"/>
        <family val="2"/>
      </rPr>
      <t xml:space="preserve">   Bln</t>
    </r>
  </si>
  <si>
    <r>
      <t xml:space="preserve">Membayar belanja perjalanan dinas dalam daerah </t>
    </r>
    <r>
      <rPr>
        <b/>
        <sz val="12"/>
        <color theme="1"/>
        <rFont val="Arial"/>
        <family val="2"/>
      </rPr>
      <t>Sdr,Ismoyo</t>
    </r>
    <r>
      <rPr>
        <sz val="12"/>
        <color theme="1"/>
        <rFont val="Arial"/>
        <family val="2"/>
      </rPr>
      <t xml:space="preserve">  Bln</t>
    </r>
  </si>
  <si>
    <r>
      <t xml:space="preserve">Membayar belanja perjalanan dinas dalam daerah </t>
    </r>
    <r>
      <rPr>
        <b/>
        <sz val="12"/>
        <color theme="1"/>
        <rFont val="Arial"/>
        <family val="2"/>
      </rPr>
      <t>Sdr,Ahroni</t>
    </r>
    <r>
      <rPr>
        <sz val="12"/>
        <color theme="1"/>
        <rFont val="Arial"/>
        <family val="2"/>
      </rPr>
      <t xml:space="preserve">  Bln</t>
    </r>
  </si>
  <si>
    <r>
      <t xml:space="preserve">Membayar belanja perjalanan dinas dalam daerah </t>
    </r>
    <r>
      <rPr>
        <b/>
        <sz val="12"/>
        <color theme="1"/>
        <rFont val="Arial"/>
        <family val="2"/>
      </rPr>
      <t>Sdr,Adi joko p</t>
    </r>
    <r>
      <rPr>
        <sz val="12"/>
        <color theme="1"/>
        <rFont val="Arial"/>
        <family val="2"/>
      </rPr>
      <t xml:space="preserve">  Bln</t>
    </r>
  </si>
  <si>
    <r>
      <t xml:space="preserve">Membayar belanja perjalanan dinas dalam daerah </t>
    </r>
    <r>
      <rPr>
        <b/>
        <sz val="12"/>
        <color theme="1"/>
        <rFont val="Arial"/>
        <family val="2"/>
      </rPr>
      <t>Sdr,Sumardi</t>
    </r>
    <r>
      <rPr>
        <sz val="12"/>
        <color theme="1"/>
        <rFont val="Arial"/>
        <family val="2"/>
      </rPr>
      <t xml:space="preserve">  Bln</t>
    </r>
  </si>
  <si>
    <r>
      <t>Membayar belanja perjalanan dinas dalam daerah Sdr,</t>
    </r>
    <r>
      <rPr>
        <b/>
        <sz val="12"/>
        <color theme="1"/>
        <rFont val="Arial"/>
        <family val="2"/>
      </rPr>
      <t>Moh Aris k bln</t>
    </r>
  </si>
  <si>
    <r>
      <t xml:space="preserve">Membayar belanja perjalanan dinas dalam daerah </t>
    </r>
    <r>
      <rPr>
        <b/>
        <sz val="12"/>
        <color theme="1"/>
        <rFont val="Arial"/>
        <family val="2"/>
      </rPr>
      <t>Sdr,Ridwan</t>
    </r>
    <r>
      <rPr>
        <sz val="12"/>
        <color theme="1"/>
        <rFont val="Arial"/>
        <family val="2"/>
      </rPr>
      <t xml:space="preserve">  Bln</t>
    </r>
  </si>
  <si>
    <r>
      <t xml:space="preserve">Membayar belanja perjalanan dinas dalam daerah </t>
    </r>
    <r>
      <rPr>
        <b/>
        <sz val="12"/>
        <color theme="1"/>
        <rFont val="Arial"/>
        <family val="2"/>
      </rPr>
      <t>Sdr,Ismail</t>
    </r>
    <r>
      <rPr>
        <sz val="12"/>
        <color theme="1"/>
        <rFont val="Arial"/>
        <family val="2"/>
      </rPr>
      <t xml:space="preserve">  Bln</t>
    </r>
  </si>
  <si>
    <r>
      <t xml:space="preserve">Membayar belanja perjalanan dinas dalam daerah </t>
    </r>
    <r>
      <rPr>
        <b/>
        <sz val="12"/>
        <color theme="1"/>
        <rFont val="Arial"/>
        <family val="2"/>
      </rPr>
      <t>Sdr,Iis susanti</t>
    </r>
    <r>
      <rPr>
        <sz val="12"/>
        <color theme="1"/>
        <rFont val="Arial"/>
        <family val="2"/>
      </rPr>
      <t xml:space="preserve">  Bln</t>
    </r>
  </si>
  <si>
    <r>
      <t xml:space="preserve">Membayar belanja perjalanan dinas dalam daerah </t>
    </r>
    <r>
      <rPr>
        <b/>
        <sz val="12"/>
        <color theme="1"/>
        <rFont val="Arial"/>
        <family val="2"/>
      </rPr>
      <t>Sdr,Afik w</t>
    </r>
    <r>
      <rPr>
        <sz val="12"/>
        <color theme="1"/>
        <rFont val="Arial"/>
        <family val="2"/>
      </rPr>
      <t xml:space="preserve">  Bln</t>
    </r>
  </si>
  <si>
    <r>
      <t xml:space="preserve">Membayar belanja perjalanan dinas dalam daerah </t>
    </r>
    <r>
      <rPr>
        <b/>
        <sz val="12"/>
        <color theme="1"/>
        <rFont val="Arial"/>
        <family val="2"/>
      </rPr>
      <t>Sdr,Hariyono</t>
    </r>
    <r>
      <rPr>
        <sz val="12"/>
        <color theme="1"/>
        <rFont val="Arial"/>
        <family val="2"/>
      </rPr>
      <t xml:space="preserve">  Bln</t>
    </r>
  </si>
  <si>
    <r>
      <t xml:space="preserve">Membayar belanja perjalanan dinas dalam daerah </t>
    </r>
    <r>
      <rPr>
        <b/>
        <sz val="12"/>
        <color theme="1"/>
        <rFont val="Arial"/>
        <family val="2"/>
      </rPr>
      <t>Sdr,Sumanto</t>
    </r>
    <r>
      <rPr>
        <sz val="12"/>
        <color theme="1"/>
        <rFont val="Arial"/>
        <family val="2"/>
      </rPr>
      <t xml:space="preserve"> Bln</t>
    </r>
  </si>
  <si>
    <r>
      <t xml:space="preserve">Membayar belanja perjalanan dinas dalam daerah </t>
    </r>
    <r>
      <rPr>
        <b/>
        <sz val="12"/>
        <color theme="1"/>
        <rFont val="Arial"/>
        <family val="2"/>
      </rPr>
      <t>Sdr,Adi pitoko,S.Sos</t>
    </r>
  </si>
  <si>
    <r>
      <t xml:space="preserve">Membayar belanja perjalanan dinas dalam daerah </t>
    </r>
    <r>
      <rPr>
        <b/>
        <sz val="12"/>
        <color theme="1"/>
        <rFont val="Arial"/>
        <family val="2"/>
      </rPr>
      <t>Sdr,Tri sumbogo</t>
    </r>
  </si>
  <si>
    <t>Belanja utang  honor pns  swak bln nop 15</t>
  </si>
  <si>
    <t>Belanja matrai tgl 28 Nop'15 sebanyak 35 bh x Rp.4,000=Rp.140,000,-dan matrai 6000 sebanyak 15 bh x Rp.7,000= Rp.105,000,-</t>
  </si>
  <si>
    <t>Membayar nota tgl 23 Des'15 cetak kwitansi dinas,kendali surat masuk/keluar,amplop dinas kertas payung,lembar disposisi dan amplop dinas kertas putih</t>
  </si>
  <si>
    <t>Belanja matrai tgl 4 Nop'15 sebanyak 30 bh x Rp.4,000=Rp.120,000,-dan matrai 6000 sebanyak 15 bh x Rp.7,000=Rp.105,000,-</t>
  </si>
  <si>
    <t>Membayar nota tgl 26 nop'15 penggantian roldrum printer HP Laser jet P1006 Rp.125,000 dan serfis printer canon IP 2270 Rp.75,000,jml kotor=Rp.200,000,Pot PPH 23=Rp.8,000</t>
  </si>
  <si>
    <t>Membayar belanja mami raskin tgl 5 nop'15 sebanyak25 org (26 dus snek x Rp,8,000=Rp200,000,-dan 25 dus makan x Rp.17,500=Rp.437.500)jmml kotor=Rp,637.500,-Pot pph 23=Rp.25.500,-</t>
  </si>
  <si>
    <t>Membayar Nota mami rapat pendampingan PNPM tgl 9 Nop'15 sebanyak 25 Org(25 dus makan x 1 Keg x Rp,25.000,- )jml kotor=Rp.375,000,Pot PPH 23(4%)=Rp,15,000,-</t>
  </si>
  <si>
    <t>Belanja mami rapat ADD Tgl 2 Nop'15 sebanyak 25 org(25 dus snek x Rp.5,000,-=Rp.175,000,-dan 25 dus makan x Rp,17,500=Rp.437,500,-)jml kotor=Rp.612,500,-Pot PPH 23=Rp.24,500</t>
  </si>
  <si>
    <t>Membayar nota mami profil desa tgl 5 nop'15 sebanyak 16 org(16 dus snek x Rp.7,500=Rp.120,000,-dan 16 dus makan x Rp.17,500,-=Rp.280,000)jml kotor=Rp.400,000,-POT PPH 23=Rp.16,000</t>
  </si>
  <si>
    <t>Belanja mami rakor kades/perdes tgl 10 des'15 sebanyak 10 org(10 dus makan x Rp.17,500=Rp.175,000,- dan 10 dus snek x Rp.7,500=Rp,75,000,-)jml kotor=Rp.250,000,-Pot PPH 23=Rp.10,000,-</t>
  </si>
  <si>
    <t xml:space="preserve">Belanja injek refil isi ulang HP Lser jet pro MFP M 127 fn tgl 10 des'15 sebanyak 1 bh x Rp,125,000 dan refil isi ulang laser jet p 1006 sebanyak 1 bh x Rp,125,000 </t>
  </si>
  <si>
    <t>Membayar nota mami rapat pkk tgl 12 Nop'15 sebanyak 20 org(20 dus makan x Rp,15,000,-=Rp.300,000 dan 20 dus snek x Rp.8,000,-=Rp.160,000)jml kotor=Rp.460,000,-pot pph 23=Rp.18,400</t>
  </si>
  <si>
    <t>Membayar mami rapat profil kec tgl 26 nop'15 sebanyak 20 org(20 dus snek x Rp,5,000=Rp.100,000,-dan 20 dus makan x Rp,15,000=Rp.300,000)jml kotr=Rp,400,000,-Pot pph 23=Rp.16,000</t>
  </si>
  <si>
    <t>Belanja mami harian pegawai piket hr sabtu bln agustus 3 org x 2 keg x Rp.15,000=Rp.90,000,sept 3 org x 4 keg x Rp.15,000.=Rp.180,000,Okt 3 org x 5 keg x Rp.15,000=Rp.225,000,nop 3 org x 4 keg x Rp.15,000=Rp.180,000 dan des 3 org x 4 keg x Rp.15,000=Rp.180,000,Jml kotor=Rp.855,000.POT PPH 23=rP.34,200</t>
  </si>
  <si>
    <t>Belanja mami harian pegawai bln nop sebanyak 12 org x 21 hr x Rp.1,250=Rp.315,000,dan bln des sebanyak 12 org x 20 hr x Rp.1,250=Rp.300,000,jml kotor= Rp.615,000.POT PPH 23=Rp.</t>
  </si>
  <si>
    <t>Belanja mami satpol bln nop sebanyak 2 org x 30 hr x Rp.15,000=Rp.900,000 dan bln des sebanyak 2 org x 31 hr x Rp.15,000=Rp.930,000,jml kotor Rp.1,830,000,POT PPH 23=Rp.</t>
  </si>
  <si>
    <t>Belanja mami swakrsa tgl 2,9,16,23 dan 30 nop'15 sebanyak 5 keg x 8 org x Rp.5,500=Rp.220,000,dan mami swakrsa tgl 7,14,21 dan 28 bln des'15 sebanyak 4 keg x 8 org x Rp.5,500=Rp.176,000,jml kotor=Rp.396,000,PPH 23=Rp.15,840</t>
  </si>
  <si>
    <t>Membayar nota tgl 5 Nop'15 cetak kwitansi dinas,kendali surat masuk/keluar,amplop dinas kertas payung,lembar disposisi dan amplop dinas kertas putih</t>
  </si>
  <si>
    <t>Belanja servis 1 unit CPU Rp.125,000 dan Instal ulang 2 unit CPU X Rp.75,000=Rp.150,000.-Jml kotor=Rp,275,000 Pot PPH 23 Servis CPU</t>
  </si>
  <si>
    <t>Membayar nota rapat pemberdayaan lembaga dan organisasi masy pdsaan tgl 30 nop'15 sebanyak 30 org (30 dus snack x 1 keg x Rp.7,000,-=Rp,210,000 dan 30 dus makan x 1 keg x Rp.15,000=Rp,450,000)jml kotor=Rp,660,000 pot pph 23 =Rp.26.400</t>
  </si>
  <si>
    <t>Membayar nota mami rapat pkk tgl 22 okt'15 sebanyak 20 org(20 dus makan x Rp,15,000,-=Rp.300,000 dan 20 dus snek x Rp.8,000,-=Rp.160,000)jml kotor=Rp.460,000,-pot pph 23=Rp.18,400</t>
  </si>
  <si>
    <t>Membayar mami rapat sosialisasi kerukunan umat beragama desa Muncar tgl 8 Des'15 sebanyak 60 org(60 dus snek x Rp.7,000=Rp.450,000 dan 60 dus makan x Rp.17,500=Rp.1,050,000)jml kotor=Rp.1,500,000,-Pot PPH 23=Rp.60,000</t>
  </si>
  <si>
    <t>Membayar mami rapat sosialisasi kerukunan umat beragama desa Kemiriombo tgl 16 Des'15 sebanyak 60 org(60 dus snek x Rp.7,000=Rp.450,000 dan 60 dus makan x Rp.17,500=Rp.1,050,000)jml kotor=Rp.1,500,000,-Pot PPH 23=Rp.60,000</t>
  </si>
  <si>
    <t>Membayar nota mami keg kebersihan ling kantor tgl 6 Nop'15 sebanyak 30 org(30 dus makan x Rp.15,000=Rp,450,000 dan 30 minum x Rp,1,500,-=Rp.45,000,-)jml kotor=Rp.495,000,-pot pph 23=Rp.19,800</t>
  </si>
  <si>
    <t>Membayar nota mami keg kebersihan ling kantor tgl 11 Des'15 sebanyak 30 org(30 dus snek x Rp.7,500,-=Rp,225,000 Pot pph 23=Rp,9,000</t>
  </si>
  <si>
    <t>Belanja foto copy keg profil desa bln nop'15 sebanyak 555 lbr x Rp.150,-=Rp.83,250,-dan bln des'15 sebanyak 585 lbr x Rp,150,-=Rp.87,750,-</t>
  </si>
  <si>
    <t>Membayar nota mami profil desa tgl 14 Des'15 sebanyak 16 org(16 dus snek x Rp.7,500=Rp.120,000,-dan 16 dus makan x Rp.17,500,-=Rp.280,000)jml kotor=Rp.400,000,-POT PPH 23=Rp.16,000</t>
  </si>
  <si>
    <t>Belanja mami rapat ADD Tgl 23 Des'15 sebanyak 25 org(25 dus snek x Rp.5,000,-=Rp.175,000,-dan 25 dus makan x Rp,17,500=Rp.437,500,-)jml kotor=Rp.612,500,-Pot PPH 23=Rp.24,500</t>
  </si>
  <si>
    <t>Belanja mami rapat ADD Tgl 3 Des'15 sebanyak 25 org(25 dus snek x Rp.5,000,-=Rp.175,000,-dan 25 dus makan x Rp,17,500=Rp.437,500,-)jml kotor=Rp.612,500,-Pot PPH 23=Rp.24,500</t>
  </si>
  <si>
    <t>Membayar mami rapat profil kec tgl 17 Des'15 sebanyak 20 org(20 dus snek x Rp,5,000=Rp.100,000,-dan 20 dus makan x Rp,15,000=Rp.300,000)jml kotr=Rp,400,000,-Pot pph 23=Rp.16,000</t>
  </si>
  <si>
    <t>Belanja mami rakor kades/perdes tgl 24 nop'15 sebanyak 35 org(35 dus makan x Rp.17,500=Rp.612,500 dan 35 dus snek x Rp.7,500=Rp,262,500,-)jml kotor=Rp.875,000,-Pot PPH 23=Rp.35,000</t>
  </si>
  <si>
    <t>Belanja mami rakor kades/perdes tgl 25 nop'15 sebanyak 35 org(35 dus makan x Rp.17,500=Rp.612,500 dan 35 dus snek x Rp.7,500=Rp,262,500,-)jml kotor=Rp.875,000,-Pot PPH 23=Rp.35,000</t>
  </si>
  <si>
    <t>Belanja mami rakor kades/perdes tgl 7 des'15 sebanyak 35 org(35 dus makan x Rp.17,500=Rp.612,500 dan 35 dus snek x Rp.7,500=Rp,262,500,-)jml kotor=Rp.875,000,-Pot PPH 23=Rp.35,000</t>
  </si>
  <si>
    <t>Belanja mami rakor kades/perdes tgl 10 des'15 sebanyak 35 org(35 dus makan x Rp.17,500=Rp.612,500 dan 35 dus snek x Rp.7,500=Rp,262,500,-)jml kotor=Rp.875,000,-Pot PPH 23=Rp.35,000</t>
  </si>
  <si>
    <t>debit</t>
  </si>
  <si>
    <t>kredit</t>
  </si>
  <si>
    <t>jumlah</t>
  </si>
  <si>
    <t>DAFTAR PUNGUTAN DAN SETORAN PPh 4 TAHUN ANGGARAN 2015</t>
  </si>
  <si>
    <t>JUMLAH PUNGUTAN PPh 4</t>
  </si>
  <si>
    <t>JUMLAH SETORAN PPh 4</t>
  </si>
  <si>
    <t>kantor dan rumah dinas</t>
  </si>
  <si>
    <t>pph pemeliharaan gedung</t>
  </si>
  <si>
    <t>oleh CV.Adika jaya</t>
  </si>
  <si>
    <t>Penerimaan Desember dari</t>
  </si>
  <si>
    <t>belanja pemeliharaan gedung</t>
  </si>
  <si>
    <t>Kantor dan rumah dinas oleh CV</t>
  </si>
  <si>
    <t>Andika Jaya</t>
  </si>
  <si>
    <t>TPP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</si>
</sst>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_(&quot;Rp&quot;* #,##0.00_);_(&quot;Rp&quot;* \(#,##0.00\);_(&quot;Rp&quot;* &quot;-&quot;_);_(@_)"/>
    <numFmt numFmtId="165" formatCode="_(* #,##0_);_(* \(#,##0\);_(* &quot;-&quot;??_);_(@_)"/>
    <numFmt numFmtId="166" formatCode="_(* #,##0.00_);_(* \(#,##0.00\);_(* &quot;-&quot;_);_(@_)"/>
  </numFmts>
  <fonts count="5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charset val="1"/>
      <scheme val="minor"/>
    </font>
    <font>
      <b/>
      <sz val="12"/>
      <color indexed="8"/>
      <name val="Times New Roman"/>
      <family val="1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sz val="9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i/>
      <sz val="9"/>
      <color indexed="8"/>
      <name val="Arial Narrow"/>
      <family val="2"/>
    </font>
    <font>
      <b/>
      <i/>
      <sz val="10"/>
      <name val="Arial Narrow"/>
      <family val="2"/>
    </font>
    <font>
      <i/>
      <sz val="9"/>
      <color indexed="8"/>
      <name val="Arial Narrow"/>
      <family val="2"/>
    </font>
    <font>
      <b/>
      <i/>
      <sz val="9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u/>
      <sz val="11"/>
      <color theme="1"/>
      <name val="Arial"/>
      <family val="2"/>
    </font>
    <font>
      <b/>
      <sz val="9"/>
      <color theme="1"/>
      <name val="Arial Narrow"/>
      <family val="2"/>
    </font>
    <font>
      <sz val="9"/>
      <color theme="1"/>
      <name val="Calibri"/>
      <family val="2"/>
      <charset val="1"/>
      <scheme val="minor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i/>
      <sz val="10"/>
      <name val="Arial Narrow"/>
      <family val="2"/>
    </font>
    <font>
      <i/>
      <sz val="10"/>
      <color theme="1"/>
      <name val="Arial Narrow"/>
      <family val="2"/>
    </font>
    <font>
      <i/>
      <sz val="10"/>
      <color indexed="8"/>
      <name val="Arial Narrow"/>
      <family val="2"/>
    </font>
    <font>
      <i/>
      <sz val="9"/>
      <name val="Arial Narrow"/>
      <family val="2"/>
    </font>
    <font>
      <i/>
      <sz val="9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1"/>
      <name val="Arial Narrow"/>
      <family val="2"/>
    </font>
    <font>
      <b/>
      <sz val="14"/>
      <name val="Arial"/>
      <family val="2"/>
    </font>
    <font>
      <b/>
      <sz val="10"/>
      <name val="Calibri"/>
      <family val="2"/>
      <charset val="1"/>
      <scheme val="minor"/>
    </font>
    <font>
      <sz val="10"/>
      <name val="Calibri"/>
      <family val="2"/>
      <charset val="1"/>
      <scheme val="minor"/>
    </font>
    <font>
      <b/>
      <u/>
      <sz val="10"/>
      <name val="Arial"/>
      <family val="2"/>
    </font>
    <font>
      <b/>
      <u/>
      <sz val="12"/>
      <color theme="1"/>
      <name val="Arial"/>
      <family val="2"/>
    </font>
    <font>
      <sz val="12"/>
      <color rgb="FFFF0000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43">
    <xf numFmtId="0" fontId="0" fillId="0" borderId="0" xfId="0"/>
    <xf numFmtId="0" fontId="2" fillId="2" borderId="1" xfId="0" applyFont="1" applyFill="1" applyBorder="1"/>
    <xf numFmtId="0" fontId="3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3" xfId="0" applyFont="1" applyBorder="1"/>
    <xf numFmtId="42" fontId="2" fillId="0" borderId="1" xfId="0" applyNumberFormat="1" applyFont="1" applyBorder="1"/>
    <xf numFmtId="164" fontId="2" fillId="0" borderId="1" xfId="0" applyNumberFormat="1" applyFont="1" applyBorder="1"/>
    <xf numFmtId="0" fontId="2" fillId="3" borderId="3" xfId="0" applyFont="1" applyFill="1" applyBorder="1"/>
    <xf numFmtId="0" fontId="2" fillId="3" borderId="4" xfId="0" applyFont="1" applyFill="1" applyBorder="1"/>
    <xf numFmtId="164" fontId="2" fillId="3" borderId="1" xfId="0" applyNumberFormat="1" applyFont="1" applyFill="1" applyBorder="1"/>
    <xf numFmtId="42" fontId="2" fillId="3" borderId="1" xfId="0" applyNumberFormat="1" applyFont="1" applyFill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164" fontId="2" fillId="0" borderId="8" xfId="0" applyNumberFormat="1" applyFont="1" applyBorder="1"/>
    <xf numFmtId="42" fontId="2" fillId="0" borderId="8" xfId="0" applyNumberFormat="1" applyFont="1" applyBorder="1"/>
    <xf numFmtId="0" fontId="3" fillId="4" borderId="9" xfId="0" applyFont="1" applyFill="1" applyBorder="1"/>
    <xf numFmtId="0" fontId="3" fillId="4" borderId="10" xfId="0" applyFont="1" applyFill="1" applyBorder="1"/>
    <xf numFmtId="0" fontId="3" fillId="4" borderId="11" xfId="0" applyFont="1" applyFill="1" applyBorder="1" applyAlignment="1">
      <alignment horizontal="right"/>
    </xf>
    <xf numFmtId="164" fontId="3" fillId="4" borderId="12" xfId="0" applyNumberFormat="1" applyFont="1" applyFill="1" applyBorder="1"/>
    <xf numFmtId="42" fontId="3" fillId="4" borderId="12" xfId="0" applyNumberFormat="1" applyFont="1" applyFill="1" applyBorder="1"/>
    <xf numFmtId="0" fontId="3" fillId="3" borderId="13" xfId="0" applyFont="1" applyFill="1" applyBorder="1"/>
    <xf numFmtId="0" fontId="3" fillId="3" borderId="14" xfId="0" applyFont="1" applyFill="1" applyBorder="1"/>
    <xf numFmtId="0" fontId="3" fillId="3" borderId="15" xfId="0" applyFont="1" applyFill="1" applyBorder="1"/>
    <xf numFmtId="42" fontId="3" fillId="3" borderId="16" xfId="0" applyNumberFormat="1" applyFont="1" applyFill="1" applyBorder="1"/>
    <xf numFmtId="0" fontId="3" fillId="0" borderId="4" xfId="0" applyFont="1" applyBorder="1"/>
    <xf numFmtId="164" fontId="3" fillId="3" borderId="16" xfId="0" applyNumberFormat="1" applyFont="1" applyFill="1" applyBorder="1"/>
    <xf numFmtId="0" fontId="3" fillId="4" borderId="13" xfId="0" applyFont="1" applyFill="1" applyBorder="1"/>
    <xf numFmtId="0" fontId="3" fillId="4" borderId="14" xfId="0" applyFont="1" applyFill="1" applyBorder="1"/>
    <xf numFmtId="0" fontId="3" fillId="4" borderId="15" xfId="0" applyFont="1" applyFill="1" applyBorder="1"/>
    <xf numFmtId="164" fontId="3" fillId="4" borderId="16" xfId="0" applyNumberFormat="1" applyFont="1" applyFill="1" applyBorder="1"/>
    <xf numFmtId="42" fontId="3" fillId="0" borderId="1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164" fontId="3" fillId="0" borderId="16" xfId="0" applyNumberFormat="1" applyFont="1" applyBorder="1"/>
    <xf numFmtId="42" fontId="3" fillId="0" borderId="16" xfId="0" applyNumberFormat="1" applyFont="1" applyBorder="1"/>
    <xf numFmtId="0" fontId="3" fillId="3" borderId="17" xfId="0" applyFont="1" applyFill="1" applyBorder="1"/>
    <xf numFmtId="0" fontId="3" fillId="3" borderId="0" xfId="0" applyFont="1" applyFill="1" applyBorder="1"/>
    <xf numFmtId="0" fontId="3" fillId="3" borderId="18" xfId="0" applyFont="1" applyFill="1" applyBorder="1"/>
    <xf numFmtId="164" fontId="3" fillId="3" borderId="19" xfId="0" applyNumberFormat="1" applyFont="1" applyFill="1" applyBorder="1"/>
    <xf numFmtId="42" fontId="3" fillId="3" borderId="19" xfId="0" applyNumberFormat="1" applyFont="1" applyFill="1" applyBorder="1"/>
    <xf numFmtId="0" fontId="3" fillId="4" borderId="20" xfId="0" applyFont="1" applyFill="1" applyBorder="1"/>
    <xf numFmtId="0" fontId="3" fillId="4" borderId="21" xfId="0" applyFont="1" applyFill="1" applyBorder="1"/>
    <xf numFmtId="0" fontId="3" fillId="4" borderId="22" xfId="0" applyFont="1" applyFill="1" applyBorder="1"/>
    <xf numFmtId="164" fontId="3" fillId="4" borderId="23" xfId="0" applyNumberFormat="1" applyFont="1" applyFill="1" applyBorder="1"/>
    <xf numFmtId="0" fontId="3" fillId="0" borderId="24" xfId="0" applyFont="1" applyBorder="1"/>
    <xf numFmtId="42" fontId="3" fillId="0" borderId="24" xfId="0" applyNumberFormat="1" applyFont="1" applyBorder="1"/>
    <xf numFmtId="0" fontId="3" fillId="0" borderId="0" xfId="0" applyFont="1" applyBorder="1"/>
    <xf numFmtId="42" fontId="3" fillId="0" borderId="0" xfId="0" applyNumberFormat="1" applyFont="1" applyBorder="1"/>
    <xf numFmtId="0" fontId="3" fillId="4" borderId="2" xfId="0" applyFont="1" applyFill="1" applyBorder="1"/>
    <xf numFmtId="0" fontId="3" fillId="3" borderId="5" xfId="0" applyFont="1" applyFill="1" applyBorder="1"/>
    <xf numFmtId="0" fontId="3" fillId="3" borderId="18" xfId="0" applyFont="1" applyFill="1" applyBorder="1" applyAlignment="1">
      <alignment horizontal="right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164" fontId="3" fillId="2" borderId="23" xfId="0" applyNumberFormat="1" applyFont="1" applyFill="1" applyBorder="1"/>
    <xf numFmtId="42" fontId="3" fillId="2" borderId="16" xfId="0" applyNumberFormat="1" applyFont="1" applyFill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2" fillId="0" borderId="25" xfId="0" applyFont="1" applyBorder="1"/>
    <xf numFmtId="0" fontId="3" fillId="0" borderId="26" xfId="0" applyFont="1" applyBorder="1"/>
    <xf numFmtId="0" fontId="2" fillId="0" borderId="26" xfId="0" applyFont="1" applyBorder="1"/>
    <xf numFmtId="0" fontId="2" fillId="0" borderId="27" xfId="0" applyFont="1" applyBorder="1"/>
    <xf numFmtId="164" fontId="3" fillId="0" borderId="28" xfId="0" applyNumberFormat="1" applyFont="1" applyBorder="1"/>
    <xf numFmtId="164" fontId="3" fillId="0" borderId="23" xfId="0" applyNumberFormat="1" applyFont="1" applyBorder="1"/>
    <xf numFmtId="0" fontId="3" fillId="0" borderId="17" xfId="0" applyFont="1" applyBorder="1"/>
    <xf numFmtId="0" fontId="3" fillId="0" borderId="18" xfId="0" applyFont="1" applyBorder="1"/>
    <xf numFmtId="164" fontId="3" fillId="0" borderId="19" xfId="0" applyNumberFormat="1" applyFont="1" applyBorder="1"/>
    <xf numFmtId="42" fontId="3" fillId="0" borderId="19" xfId="0" applyNumberFormat="1" applyFont="1" applyBorder="1"/>
    <xf numFmtId="0" fontId="3" fillId="0" borderId="29" xfId="0" applyFont="1" applyBorder="1"/>
    <xf numFmtId="0" fontId="3" fillId="0" borderId="30" xfId="0" applyFont="1" applyBorder="1"/>
    <xf numFmtId="0" fontId="3" fillId="0" borderId="31" xfId="0" applyFont="1" applyBorder="1"/>
    <xf numFmtId="164" fontId="3" fillId="0" borderId="32" xfId="0" applyNumberFormat="1" applyFont="1" applyBorder="1"/>
    <xf numFmtId="0" fontId="2" fillId="0" borderId="0" xfId="0" applyFont="1"/>
    <xf numFmtId="41" fontId="2" fillId="0" borderId="0" xfId="1" applyFont="1"/>
    <xf numFmtId="0" fontId="0" fillId="0" borderId="16" xfId="0" applyBorder="1"/>
    <xf numFmtId="0" fontId="0" fillId="0" borderId="1" xfId="0" applyBorder="1"/>
    <xf numFmtId="41" fontId="9" fillId="3" borderId="1" xfId="1" applyFont="1" applyFill="1" applyBorder="1"/>
    <xf numFmtId="0" fontId="0" fillId="0" borderId="8" xfId="0" applyBorder="1"/>
    <xf numFmtId="41" fontId="14" fillId="3" borderId="19" xfId="1" applyFont="1" applyFill="1" applyBorder="1"/>
    <xf numFmtId="41" fontId="14" fillId="3" borderId="1" xfId="1" applyFont="1" applyFill="1" applyBorder="1"/>
    <xf numFmtId="41" fontId="0" fillId="0" borderId="0" xfId="1" applyFont="1"/>
    <xf numFmtId="41" fontId="0" fillId="0" borderId="0" xfId="0" applyNumberFormat="1"/>
    <xf numFmtId="0" fontId="21" fillId="0" borderId="0" xfId="0" applyFont="1"/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/>
    <xf numFmtId="0" fontId="22" fillId="0" borderId="1" xfId="0" applyFont="1" applyBorder="1" applyAlignment="1">
      <alignment vertical="center"/>
    </xf>
    <xf numFmtId="41" fontId="22" fillId="0" borderId="1" xfId="2" applyFont="1" applyBorder="1" applyAlignment="1">
      <alignment vertical="center"/>
    </xf>
    <xf numFmtId="41" fontId="22" fillId="3" borderId="1" xfId="2" applyFont="1" applyFill="1" applyBorder="1" applyAlignment="1">
      <alignment horizontal="left" vertical="center"/>
    </xf>
    <xf numFmtId="41" fontId="21" fillId="0" borderId="1" xfId="0" applyNumberFormat="1" applyFont="1" applyBorder="1"/>
    <xf numFmtId="41" fontId="22" fillId="3" borderId="1" xfId="2" applyFont="1" applyFill="1" applyBorder="1" applyAlignment="1">
      <alignment vertical="center"/>
    </xf>
    <xf numFmtId="165" fontId="22" fillId="3" borderId="1" xfId="3" applyNumberFormat="1" applyFont="1" applyFill="1" applyBorder="1" applyAlignment="1">
      <alignment horizontal="left" vertical="center"/>
    </xf>
    <xf numFmtId="0" fontId="21" fillId="6" borderId="1" xfId="0" applyFont="1" applyFill="1" applyBorder="1"/>
    <xf numFmtId="0" fontId="22" fillId="6" borderId="1" xfId="0" applyFont="1" applyFill="1" applyBorder="1" applyAlignment="1">
      <alignment vertical="center"/>
    </xf>
    <xf numFmtId="41" fontId="22" fillId="6" borderId="1" xfId="2" applyFont="1" applyFill="1" applyBorder="1" applyAlignment="1">
      <alignment vertical="center"/>
    </xf>
    <xf numFmtId="41" fontId="21" fillId="6" borderId="1" xfId="0" applyNumberFormat="1" applyFont="1" applyFill="1" applyBorder="1"/>
    <xf numFmtId="0" fontId="21" fillId="0" borderId="1" xfId="0" applyFont="1" applyBorder="1" applyAlignment="1">
      <alignment horizontal="center"/>
    </xf>
    <xf numFmtId="0" fontId="23" fillId="6" borderId="1" xfId="0" applyFont="1" applyFill="1" applyBorder="1"/>
    <xf numFmtId="0" fontId="24" fillId="6" borderId="1" xfId="0" applyFont="1" applyFill="1" applyBorder="1" applyAlignment="1">
      <alignment vertical="center"/>
    </xf>
    <xf numFmtId="41" fontId="24" fillId="6" borderId="1" xfId="2" applyFont="1" applyFill="1" applyBorder="1" applyAlignment="1">
      <alignment vertical="center"/>
    </xf>
    <xf numFmtId="41" fontId="23" fillId="6" borderId="1" xfId="0" applyNumberFormat="1" applyFont="1" applyFill="1" applyBorder="1"/>
    <xf numFmtId="41" fontId="22" fillId="0" borderId="1" xfId="1" applyFont="1" applyBorder="1" applyAlignment="1">
      <alignment vertical="center"/>
    </xf>
    <xf numFmtId="41" fontId="21" fillId="0" borderId="1" xfId="1" applyFont="1" applyBorder="1"/>
    <xf numFmtId="0" fontId="20" fillId="0" borderId="0" xfId="0" applyFont="1" applyAlignment="1">
      <alignment horizontal="center" vertical="center" readingOrder="2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center" vertical="center"/>
    </xf>
    <xf numFmtId="0" fontId="29" fillId="0" borderId="0" xfId="0" applyFont="1"/>
    <xf numFmtId="0" fontId="19" fillId="0" borderId="0" xfId="0" applyFont="1"/>
    <xf numFmtId="41" fontId="14" fillId="3" borderId="6" xfId="1" applyFont="1" applyFill="1" applyBorder="1"/>
    <xf numFmtId="41" fontId="32" fillId="0" borderId="8" xfId="1" applyFont="1" applyBorder="1" applyAlignment="1">
      <alignment horizontal="center" vertical="center" wrapText="1"/>
    </xf>
    <xf numFmtId="41" fontId="32" fillId="0" borderId="16" xfId="1" applyFont="1" applyBorder="1" applyAlignment="1">
      <alignment horizontal="center" vertical="center" wrapText="1"/>
    </xf>
    <xf numFmtId="41" fontId="14" fillId="0" borderId="16" xfId="1" applyFont="1" applyBorder="1"/>
    <xf numFmtId="41" fontId="12" fillId="0" borderId="16" xfId="1" applyFont="1" applyBorder="1"/>
    <xf numFmtId="41" fontId="14" fillId="0" borderId="1" xfId="1" applyFont="1" applyBorder="1"/>
    <xf numFmtId="41" fontId="12" fillId="0" borderId="1" xfId="1" applyFont="1" applyBorder="1"/>
    <xf numFmtId="41" fontId="12" fillId="0" borderId="8" xfId="1" applyFont="1" applyBorder="1"/>
    <xf numFmtId="41" fontId="33" fillId="0" borderId="23" xfId="1" applyFont="1" applyBorder="1" applyAlignment="1">
      <alignment vertical="center"/>
    </xf>
    <xf numFmtId="41" fontId="13" fillId="0" borderId="23" xfId="1" applyFont="1" applyBorder="1"/>
    <xf numFmtId="41" fontId="13" fillId="0" borderId="19" xfId="1" applyFont="1" applyBorder="1"/>
    <xf numFmtId="41" fontId="33" fillId="4" borderId="16" xfId="1" applyFont="1" applyFill="1" applyBorder="1" applyAlignment="1">
      <alignment vertical="center"/>
    </xf>
    <xf numFmtId="41" fontId="13" fillId="4" borderId="16" xfId="1" applyFont="1" applyFill="1" applyBorder="1"/>
    <xf numFmtId="41" fontId="33" fillId="5" borderId="1" xfId="1" applyFont="1" applyFill="1" applyBorder="1" applyAlignment="1">
      <alignment vertical="center"/>
    </xf>
    <xf numFmtId="41" fontId="13" fillId="5" borderId="1" xfId="1" applyFont="1" applyFill="1" applyBorder="1"/>
    <xf numFmtId="41" fontId="32" fillId="0" borderId="1" xfId="1" applyFont="1" applyBorder="1" applyAlignment="1">
      <alignment vertical="center"/>
    </xf>
    <xf numFmtId="41" fontId="12" fillId="3" borderId="1" xfId="1" applyFont="1" applyFill="1" applyBorder="1"/>
    <xf numFmtId="41" fontId="34" fillId="0" borderId="1" xfId="1" applyFont="1" applyBorder="1" applyAlignment="1">
      <alignment vertical="center"/>
    </xf>
    <xf numFmtId="41" fontId="16" fillId="3" borderId="1" xfId="1" applyFont="1" applyFill="1" applyBorder="1"/>
    <xf numFmtId="41" fontId="32" fillId="0" borderId="8" xfId="1" applyFont="1" applyBorder="1" applyAlignment="1">
      <alignment vertical="center"/>
    </xf>
    <xf numFmtId="41" fontId="12" fillId="3" borderId="8" xfId="1" applyFont="1" applyFill="1" applyBorder="1"/>
    <xf numFmtId="41" fontId="13" fillId="3" borderId="23" xfId="1" applyFont="1" applyFill="1" applyBorder="1"/>
    <xf numFmtId="41" fontId="34" fillId="5" borderId="8" xfId="1" applyFont="1" applyFill="1" applyBorder="1" applyAlignment="1">
      <alignment vertical="center"/>
    </xf>
    <xf numFmtId="41" fontId="16" fillId="5" borderId="8" xfId="1" applyFont="1" applyFill="1" applyBorder="1"/>
    <xf numFmtId="41" fontId="32" fillId="0" borderId="12" xfId="1" applyFont="1" applyBorder="1" applyAlignment="1">
      <alignment vertical="center"/>
    </xf>
    <xf numFmtId="41" fontId="12" fillId="3" borderId="12" xfId="1" applyFont="1" applyFill="1" applyBorder="1"/>
    <xf numFmtId="41" fontId="32" fillId="0" borderId="16" xfId="1" applyFont="1" applyBorder="1" applyAlignment="1">
      <alignment vertical="center"/>
    </xf>
    <xf numFmtId="41" fontId="12" fillId="3" borderId="16" xfId="1" applyFont="1" applyFill="1" applyBorder="1"/>
    <xf numFmtId="41" fontId="32" fillId="0" borderId="6" xfId="1" applyFont="1" applyBorder="1" applyAlignment="1">
      <alignment vertical="center"/>
    </xf>
    <xf numFmtId="41" fontId="12" fillId="3" borderId="6" xfId="1" applyFont="1" applyFill="1" applyBorder="1"/>
    <xf numFmtId="41" fontId="12" fillId="0" borderId="6" xfId="1" applyFont="1" applyBorder="1"/>
    <xf numFmtId="41" fontId="32" fillId="0" borderId="14" xfId="1" applyFont="1" applyBorder="1" applyAlignment="1">
      <alignment vertical="center"/>
    </xf>
    <xf numFmtId="41" fontId="12" fillId="3" borderId="14" xfId="1" applyFont="1" applyFill="1" applyBorder="1"/>
    <xf numFmtId="41" fontId="14" fillId="3" borderId="14" xfId="1" applyFont="1" applyFill="1" applyBorder="1"/>
    <xf numFmtId="41" fontId="12" fillId="0" borderId="14" xfId="1" applyFont="1" applyBorder="1"/>
    <xf numFmtId="41" fontId="33" fillId="4" borderId="1" xfId="1" applyFont="1" applyFill="1" applyBorder="1" applyAlignment="1">
      <alignment vertical="center"/>
    </xf>
    <xf numFmtId="41" fontId="13" fillId="4" borderId="1" xfId="1" applyFont="1" applyFill="1" applyBorder="1"/>
    <xf numFmtId="41" fontId="32" fillId="3" borderId="12" xfId="1" applyFont="1" applyFill="1" applyBorder="1" applyAlignment="1">
      <alignment vertical="center"/>
    </xf>
    <xf numFmtId="41" fontId="32" fillId="0" borderId="0" xfId="1" applyFont="1" applyBorder="1" applyAlignment="1">
      <alignment vertical="center"/>
    </xf>
    <xf numFmtId="41" fontId="12" fillId="3" borderId="0" xfId="1" applyFont="1" applyFill="1" applyBorder="1"/>
    <xf numFmtId="41" fontId="14" fillId="3" borderId="0" xfId="1" applyFont="1" applyFill="1" applyBorder="1"/>
    <xf numFmtId="41" fontId="12" fillId="0" borderId="0" xfId="1" applyFont="1" applyBorder="1"/>
    <xf numFmtId="41" fontId="12" fillId="4" borderId="16" xfId="1" applyFont="1" applyFill="1" applyBorder="1"/>
    <xf numFmtId="41" fontId="12" fillId="4" borderId="1" xfId="1" applyFont="1" applyFill="1" applyBorder="1"/>
    <xf numFmtId="41" fontId="32" fillId="5" borderId="8" xfId="1" applyFont="1" applyFill="1" applyBorder="1" applyAlignment="1">
      <alignment vertical="center"/>
    </xf>
    <xf numFmtId="41" fontId="12" fillId="5" borderId="8" xfId="1" applyFont="1" applyFill="1" applyBorder="1"/>
    <xf numFmtId="41" fontId="32" fillId="3" borderId="1" xfId="1" applyFont="1" applyFill="1" applyBorder="1" applyAlignment="1">
      <alignment vertical="center"/>
    </xf>
    <xf numFmtId="41" fontId="32" fillId="3" borderId="16" xfId="1" applyFont="1" applyFill="1" applyBorder="1" applyAlignment="1">
      <alignment vertical="center"/>
    </xf>
    <xf numFmtId="41" fontId="37" fillId="3" borderId="16" xfId="1" applyFont="1" applyFill="1" applyBorder="1" applyAlignment="1">
      <alignment vertical="center"/>
    </xf>
    <xf numFmtId="41" fontId="37" fillId="0" borderId="16" xfId="1" applyFont="1" applyBorder="1" applyAlignment="1">
      <alignment vertical="center"/>
    </xf>
    <xf numFmtId="41" fontId="32" fillId="4" borderId="1" xfId="1" applyFont="1" applyFill="1" applyBorder="1" applyAlignment="1">
      <alignment vertical="center"/>
    </xf>
    <xf numFmtId="41" fontId="33" fillId="5" borderId="8" xfId="1" applyFont="1" applyFill="1" applyBorder="1" applyAlignment="1">
      <alignment vertical="center"/>
    </xf>
    <xf numFmtId="41" fontId="13" fillId="5" borderId="8" xfId="1" applyFont="1" applyFill="1" applyBorder="1"/>
    <xf numFmtId="41" fontId="33" fillId="4" borderId="8" xfId="1" applyFont="1" applyFill="1" applyBorder="1" applyAlignment="1">
      <alignment vertical="center"/>
    </xf>
    <xf numFmtId="41" fontId="13" fillId="4" borderId="8" xfId="1" applyFont="1" applyFill="1" applyBorder="1"/>
    <xf numFmtId="41" fontId="16" fillId="5" borderId="8" xfId="1" applyFont="1" applyFill="1" applyBorder="1" applyAlignment="1">
      <alignment horizontal="left"/>
    </xf>
    <xf numFmtId="41" fontId="13" fillId="4" borderId="1" xfId="1" applyFont="1" applyFill="1" applyBorder="1" applyAlignment="1">
      <alignment horizontal="left"/>
    </xf>
    <xf numFmtId="41" fontId="32" fillId="2" borderId="6" xfId="1" applyFont="1" applyFill="1" applyBorder="1" applyAlignment="1">
      <alignment vertical="center"/>
    </xf>
    <xf numFmtId="41" fontId="32" fillId="2" borderId="0" xfId="1" applyFont="1" applyFill="1" applyBorder="1" applyAlignment="1">
      <alignment vertical="center"/>
    </xf>
    <xf numFmtId="41" fontId="34" fillId="5" borderId="19" xfId="1" applyFont="1" applyFill="1" applyBorder="1" applyAlignment="1">
      <alignment vertical="center"/>
    </xf>
    <xf numFmtId="41" fontId="16" fillId="5" borderId="19" xfId="1" applyFont="1" applyFill="1" applyBorder="1"/>
    <xf numFmtId="41" fontId="35" fillId="5" borderId="8" xfId="1" applyFont="1" applyFill="1" applyBorder="1"/>
    <xf numFmtId="41" fontId="33" fillId="0" borderId="53" xfId="1" applyFont="1" applyBorder="1" applyAlignment="1">
      <alignment vertical="center"/>
    </xf>
    <xf numFmtId="41" fontId="33" fillId="0" borderId="49" xfId="1" applyFont="1" applyBorder="1" applyAlignment="1">
      <alignment vertical="center"/>
    </xf>
    <xf numFmtId="41" fontId="33" fillId="4" borderId="43" xfId="1" applyFont="1" applyFill="1" applyBorder="1" applyAlignment="1">
      <alignment vertical="center"/>
    </xf>
    <xf numFmtId="41" fontId="33" fillId="5" borderId="38" xfId="1" applyFont="1" applyFill="1" applyBorder="1" applyAlignment="1">
      <alignment vertical="center"/>
    </xf>
    <xf numFmtId="41" fontId="32" fillId="0" borderId="38" xfId="1" applyFont="1" applyBorder="1" applyAlignment="1">
      <alignment vertical="center"/>
    </xf>
    <xf numFmtId="41" fontId="14" fillId="0" borderId="0" xfId="1" applyFont="1" applyBorder="1"/>
    <xf numFmtId="41" fontId="34" fillId="0" borderId="38" xfId="1" applyFont="1" applyBorder="1" applyAlignment="1">
      <alignment vertical="center"/>
    </xf>
    <xf numFmtId="41" fontId="32" fillId="0" borderId="39" xfId="1" applyFont="1" applyBorder="1" applyAlignment="1">
      <alignment vertical="center"/>
    </xf>
    <xf numFmtId="41" fontId="34" fillId="5" borderId="39" xfId="1" applyFont="1" applyFill="1" applyBorder="1" applyAlignment="1">
      <alignment vertical="center"/>
    </xf>
    <xf numFmtId="41" fontId="32" fillId="0" borderId="40" xfId="1" applyFont="1" applyBorder="1" applyAlignment="1">
      <alignment vertical="center"/>
    </xf>
    <xf numFmtId="41" fontId="32" fillId="0" borderId="43" xfId="1" applyFont="1" applyBorder="1" applyAlignment="1">
      <alignment vertical="center"/>
    </xf>
    <xf numFmtId="41" fontId="33" fillId="4" borderId="38" xfId="1" applyFont="1" applyFill="1" applyBorder="1" applyAlignment="1">
      <alignment vertical="center"/>
    </xf>
    <xf numFmtId="41" fontId="32" fillId="3" borderId="40" xfId="1" applyFont="1" applyFill="1" applyBorder="1" applyAlignment="1">
      <alignment vertical="center"/>
    </xf>
    <xf numFmtId="41" fontId="32" fillId="5" borderId="39" xfId="1" applyFont="1" applyFill="1" applyBorder="1" applyAlignment="1">
      <alignment vertical="center"/>
    </xf>
    <xf numFmtId="41" fontId="32" fillId="3" borderId="43" xfId="1" applyFont="1" applyFill="1" applyBorder="1" applyAlignment="1">
      <alignment vertical="center"/>
    </xf>
    <xf numFmtId="41" fontId="32" fillId="3" borderId="38" xfId="1" applyFont="1" applyFill="1" applyBorder="1" applyAlignment="1">
      <alignment vertical="center"/>
    </xf>
    <xf numFmtId="41" fontId="33" fillId="5" borderId="39" xfId="1" applyFont="1" applyFill="1" applyBorder="1" applyAlignment="1">
      <alignment vertical="center"/>
    </xf>
    <xf numFmtId="41" fontId="33" fillId="3" borderId="40" xfId="1" applyFont="1" applyFill="1" applyBorder="1" applyAlignment="1">
      <alignment vertical="center"/>
    </xf>
    <xf numFmtId="41" fontId="33" fillId="3" borderId="43" xfId="1" applyFont="1" applyFill="1" applyBorder="1" applyAlignment="1">
      <alignment vertical="center"/>
    </xf>
    <xf numFmtId="41" fontId="33" fillId="3" borderId="38" xfId="1" applyFont="1" applyFill="1" applyBorder="1" applyAlignment="1">
      <alignment vertical="center"/>
    </xf>
    <xf numFmtId="41" fontId="34" fillId="4" borderId="39" xfId="1" applyFont="1" applyFill="1" applyBorder="1" applyAlignment="1">
      <alignment vertical="center"/>
    </xf>
    <xf numFmtId="41" fontId="32" fillId="2" borderId="40" xfId="1" applyFont="1" applyFill="1" applyBorder="1" applyAlignment="1">
      <alignment vertical="center"/>
    </xf>
    <xf numFmtId="41" fontId="32" fillId="2" borderId="43" xfId="1" applyFont="1" applyFill="1" applyBorder="1" applyAlignment="1">
      <alignment vertical="center"/>
    </xf>
    <xf numFmtId="41" fontId="32" fillId="2" borderId="38" xfId="1" applyFont="1" applyFill="1" applyBorder="1" applyAlignment="1">
      <alignment vertical="center"/>
    </xf>
    <xf numFmtId="41" fontId="32" fillId="2" borderId="39" xfId="1" applyFont="1" applyFill="1" applyBorder="1" applyAlignment="1">
      <alignment vertical="center"/>
    </xf>
    <xf numFmtId="41" fontId="34" fillId="5" borderId="49" xfId="1" applyFont="1" applyFill="1" applyBorder="1" applyAlignment="1">
      <alignment vertical="center"/>
    </xf>
    <xf numFmtId="41" fontId="13" fillId="3" borderId="45" xfId="1" applyFont="1" applyFill="1" applyBorder="1"/>
    <xf numFmtId="0" fontId="5" fillId="0" borderId="0" xfId="0" applyFont="1"/>
    <xf numFmtId="41" fontId="30" fillId="0" borderId="54" xfId="1" applyFont="1" applyBorder="1"/>
    <xf numFmtId="41" fontId="14" fillId="0" borderId="14" xfId="1" applyFont="1" applyBorder="1"/>
    <xf numFmtId="41" fontId="14" fillId="0" borderId="6" xfId="1" applyFont="1" applyBorder="1"/>
    <xf numFmtId="41" fontId="36" fillId="3" borderId="14" xfId="1" applyFont="1" applyFill="1" applyBorder="1"/>
    <xf numFmtId="41" fontId="32" fillId="2" borderId="14" xfId="1" applyFont="1" applyFill="1" applyBorder="1" applyAlignment="1">
      <alignment vertical="center"/>
    </xf>
    <xf numFmtId="41" fontId="32" fillId="3" borderId="6" xfId="1" applyFont="1" applyFill="1" applyBorder="1" applyAlignment="1">
      <alignment vertical="center"/>
    </xf>
    <xf numFmtId="41" fontId="32" fillId="3" borderId="0" xfId="1" applyFont="1" applyFill="1" applyBorder="1" applyAlignment="1">
      <alignment vertical="center"/>
    </xf>
    <xf numFmtId="41" fontId="12" fillId="0" borderId="49" xfId="1" applyFont="1" applyBorder="1"/>
    <xf numFmtId="41" fontId="12" fillId="0" borderId="19" xfId="1" applyFont="1" applyBorder="1"/>
    <xf numFmtId="0" fontId="32" fillId="2" borderId="38" xfId="1" applyNumberFormat="1" applyFont="1" applyFill="1" applyBorder="1" applyAlignment="1">
      <alignment horizontal="center" vertical="center"/>
    </xf>
    <xf numFmtId="0" fontId="12" fillId="2" borderId="1" xfId="1" applyNumberFormat="1" applyFont="1" applyFill="1" applyBorder="1" applyAlignment="1">
      <alignment horizontal="center"/>
    </xf>
    <xf numFmtId="0" fontId="32" fillId="3" borderId="1" xfId="1" applyNumberFormat="1" applyFont="1" applyFill="1" applyBorder="1" applyAlignment="1">
      <alignment horizontal="center" vertical="center"/>
    </xf>
    <xf numFmtId="0" fontId="32" fillId="2" borderId="1" xfId="1" applyNumberFormat="1" applyFont="1" applyFill="1" applyBorder="1" applyAlignment="1">
      <alignment horizontal="center" vertical="center"/>
    </xf>
    <xf numFmtId="0" fontId="14" fillId="0" borderId="37" xfId="1" applyNumberFormat="1" applyFont="1" applyBorder="1" applyAlignment="1">
      <alignment horizontal="center"/>
    </xf>
    <xf numFmtId="41" fontId="14" fillId="0" borderId="50" xfId="1" applyFont="1" applyBorder="1"/>
    <xf numFmtId="41" fontId="12" fillId="0" borderId="12" xfId="1" applyFont="1" applyBorder="1"/>
    <xf numFmtId="41" fontId="14" fillId="0" borderId="19" xfId="1" applyFont="1" applyBorder="1"/>
    <xf numFmtId="41" fontId="14" fillId="0" borderId="8" xfId="1" applyFont="1" applyBorder="1"/>
    <xf numFmtId="41" fontId="14" fillId="0" borderId="48" xfId="1" applyFont="1" applyBorder="1"/>
    <xf numFmtId="41" fontId="12" fillId="3" borderId="41" xfId="1" applyFont="1" applyFill="1" applyBorder="1"/>
    <xf numFmtId="41" fontId="12" fillId="4" borderId="8" xfId="1" applyFont="1" applyFill="1" applyBorder="1"/>
    <xf numFmtId="41" fontId="12" fillId="5" borderId="12" xfId="1" applyFont="1" applyFill="1" applyBorder="1"/>
    <xf numFmtId="41" fontId="14" fillId="3" borderId="8" xfId="1" applyFont="1" applyFill="1" applyBorder="1"/>
    <xf numFmtId="41" fontId="35" fillId="5" borderId="19" xfId="1" applyFont="1" applyFill="1" applyBorder="1"/>
    <xf numFmtId="41" fontId="12" fillId="5" borderId="56" xfId="1" applyFont="1" applyFill="1" applyBorder="1"/>
    <xf numFmtId="41" fontId="12" fillId="5" borderId="1" xfId="1" applyFont="1" applyFill="1" applyBorder="1"/>
    <xf numFmtId="41" fontId="12" fillId="0" borderId="41" xfId="1" applyFont="1" applyBorder="1"/>
    <xf numFmtId="41" fontId="12" fillId="3" borderId="23" xfId="1" applyFont="1" applyFill="1" applyBorder="1"/>
    <xf numFmtId="41" fontId="12" fillId="0" borderId="23" xfId="1" applyFont="1" applyBorder="1"/>
    <xf numFmtId="41" fontId="12" fillId="3" borderId="19" xfId="1" applyFont="1" applyFill="1" applyBorder="1"/>
    <xf numFmtId="41" fontId="13" fillId="4" borderId="34" xfId="1" applyFont="1" applyFill="1" applyBorder="1"/>
    <xf numFmtId="41" fontId="13" fillId="0" borderId="1" xfId="1" applyFont="1" applyBorder="1"/>
    <xf numFmtId="41" fontId="14" fillId="0" borderId="35" xfId="1" applyFont="1" applyBorder="1"/>
    <xf numFmtId="41" fontId="10" fillId="3" borderId="41" xfId="1" applyFont="1" applyFill="1" applyBorder="1" applyAlignment="1">
      <alignment vertical="center" wrapText="1"/>
    </xf>
    <xf numFmtId="41" fontId="10" fillId="0" borderId="28" xfId="1" applyFont="1" applyBorder="1" applyAlignment="1">
      <alignment vertical="center"/>
    </xf>
    <xf numFmtId="41" fontId="10" fillId="3" borderId="8" xfId="1" applyFont="1" applyFill="1" applyBorder="1" applyAlignment="1">
      <alignment horizontal="center" vertical="center" wrapText="1"/>
    </xf>
    <xf numFmtId="41" fontId="10" fillId="0" borderId="19" xfId="1" applyFont="1" applyBorder="1" applyAlignment="1">
      <alignment horizontal="center" vertical="center" wrapText="1"/>
    </xf>
    <xf numFmtId="41" fontId="10" fillId="3" borderId="16" xfId="1" applyFont="1" applyFill="1" applyBorder="1" applyAlignment="1">
      <alignment horizontal="center" vertical="center" wrapText="1"/>
    </xf>
    <xf numFmtId="0" fontId="10" fillId="2" borderId="38" xfId="1" applyNumberFormat="1" applyFont="1" applyFill="1" applyBorder="1" applyAlignment="1">
      <alignment horizontal="center" vertical="center"/>
    </xf>
    <xf numFmtId="0" fontId="9" fillId="2" borderId="1" xfId="1" applyNumberFormat="1" applyFont="1" applyFill="1" applyBorder="1" applyAlignment="1">
      <alignment horizontal="center"/>
    </xf>
    <xf numFmtId="0" fontId="10" fillId="3" borderId="1" xfId="1" applyNumberFormat="1" applyFont="1" applyFill="1" applyBorder="1" applyAlignment="1">
      <alignment horizontal="center" vertical="center"/>
    </xf>
    <xf numFmtId="0" fontId="10" fillId="2" borderId="1" xfId="1" applyNumberFormat="1" applyFont="1" applyFill="1" applyBorder="1" applyAlignment="1">
      <alignment horizontal="center" vertical="center"/>
    </xf>
    <xf numFmtId="0" fontId="11" fillId="0" borderId="37" xfId="1" applyNumberFormat="1" applyFont="1" applyBorder="1" applyAlignment="1">
      <alignment horizontal="center"/>
    </xf>
    <xf numFmtId="41" fontId="8" fillId="3" borderId="1" xfId="1" applyFont="1" applyFill="1" applyBorder="1" applyAlignment="1">
      <alignment horizontal="center" vertical="center"/>
    </xf>
    <xf numFmtId="41" fontId="8" fillId="3" borderId="1" xfId="1" applyNumberFormat="1" applyFont="1" applyFill="1" applyBorder="1" applyAlignment="1">
      <alignment horizontal="center" vertical="center"/>
    </xf>
    <xf numFmtId="41" fontId="8" fillId="2" borderId="1" xfId="1" applyNumberFormat="1" applyFont="1" applyFill="1" applyBorder="1" applyAlignment="1">
      <alignment horizontal="center" vertical="center"/>
    </xf>
    <xf numFmtId="0" fontId="11" fillId="0" borderId="50" xfId="1" applyNumberFormat="1" applyFont="1" applyBorder="1" applyAlignment="1">
      <alignment horizontal="center"/>
    </xf>
    <xf numFmtId="41" fontId="9" fillId="0" borderId="60" xfId="1" applyFont="1" applyBorder="1"/>
    <xf numFmtId="41" fontId="9" fillId="0" borderId="35" xfId="1" applyFont="1" applyBorder="1"/>
    <xf numFmtId="41" fontId="11" fillId="3" borderId="35" xfId="1" applyFont="1" applyFill="1" applyBorder="1"/>
    <xf numFmtId="41" fontId="11" fillId="0" borderId="35" xfId="1" applyFont="1" applyBorder="1"/>
    <xf numFmtId="41" fontId="8" fillId="0" borderId="53" xfId="1" applyFont="1" applyBorder="1" applyAlignment="1">
      <alignment vertical="center"/>
    </xf>
    <xf numFmtId="41" fontId="7" fillId="0" borderId="23" xfId="1" applyFont="1" applyBorder="1"/>
    <xf numFmtId="41" fontId="9" fillId="3" borderId="23" xfId="1" applyFont="1" applyFill="1" applyBorder="1"/>
    <xf numFmtId="41" fontId="9" fillId="0" borderId="23" xfId="1" applyFont="1" applyBorder="1"/>
    <xf numFmtId="41" fontId="8" fillId="0" borderId="49" xfId="1" applyFont="1" applyBorder="1" applyAlignment="1">
      <alignment vertical="center"/>
    </xf>
    <xf numFmtId="41" fontId="7" fillId="0" borderId="19" xfId="1" applyFont="1" applyBorder="1"/>
    <xf numFmtId="41" fontId="9" fillId="3" borderId="19" xfId="1" applyFont="1" applyFill="1" applyBorder="1"/>
    <xf numFmtId="41" fontId="9" fillId="0" borderId="19" xfId="1" applyFont="1" applyBorder="1"/>
    <xf numFmtId="41" fontId="11" fillId="0" borderId="50" xfId="1" applyFont="1" applyBorder="1"/>
    <xf numFmtId="41" fontId="8" fillId="4" borderId="43" xfId="1" applyFont="1" applyFill="1" applyBorder="1" applyAlignment="1">
      <alignment vertical="center"/>
    </xf>
    <xf numFmtId="41" fontId="7" fillId="4" borderId="16" xfId="1" applyFont="1" applyFill="1" applyBorder="1"/>
    <xf numFmtId="41" fontId="7" fillId="4" borderId="34" xfId="1" applyFont="1" applyFill="1" applyBorder="1"/>
    <xf numFmtId="41" fontId="8" fillId="5" borderId="38" xfId="1" applyFont="1" applyFill="1" applyBorder="1" applyAlignment="1">
      <alignment vertical="center"/>
    </xf>
    <xf numFmtId="41" fontId="8" fillId="5" borderId="1" xfId="1" applyFont="1" applyFill="1" applyBorder="1" applyAlignment="1">
      <alignment vertical="center"/>
    </xf>
    <xf numFmtId="41" fontId="7" fillId="5" borderId="1" xfId="1" applyFont="1" applyFill="1" applyBorder="1"/>
    <xf numFmtId="41" fontId="10" fillId="0" borderId="38" xfId="1" applyFont="1" applyBorder="1" applyAlignment="1">
      <alignment vertical="center"/>
    </xf>
    <xf numFmtId="41" fontId="10" fillId="0" borderId="1" xfId="1" applyFont="1" applyBorder="1" applyAlignment="1">
      <alignment vertical="center"/>
    </xf>
    <xf numFmtId="41" fontId="11" fillId="0" borderId="19" xfId="1" applyFont="1" applyBorder="1"/>
    <xf numFmtId="41" fontId="11" fillId="0" borderId="1" xfId="1" applyFont="1" applyBorder="1"/>
    <xf numFmtId="41" fontId="15" fillId="0" borderId="38" xfId="1" applyFont="1" applyBorder="1" applyAlignment="1">
      <alignment vertical="center"/>
    </xf>
    <xf numFmtId="41" fontId="15" fillId="0" borderId="1" xfId="1" applyFont="1" applyBorder="1" applyAlignment="1">
      <alignment vertical="center"/>
    </xf>
    <xf numFmtId="41" fontId="18" fillId="3" borderId="1" xfId="1" applyFont="1" applyFill="1" applyBorder="1"/>
    <xf numFmtId="41" fontId="10" fillId="0" borderId="39" xfId="1" applyFont="1" applyBorder="1" applyAlignment="1">
      <alignment vertical="center"/>
    </xf>
    <xf numFmtId="41" fontId="10" fillId="0" borderId="8" xfId="1" applyFont="1" applyBorder="1" applyAlignment="1">
      <alignment vertical="center"/>
    </xf>
    <xf numFmtId="41" fontId="9" fillId="3" borderId="8" xfId="1" applyFont="1" applyFill="1" applyBorder="1"/>
    <xf numFmtId="41" fontId="8" fillId="0" borderId="23" xfId="1" applyFont="1" applyBorder="1" applyAlignment="1">
      <alignment vertical="center"/>
    </xf>
    <xf numFmtId="41" fontId="7" fillId="3" borderId="23" xfId="1" applyFont="1" applyFill="1" applyBorder="1"/>
    <xf numFmtId="41" fontId="8" fillId="4" borderId="16" xfId="1" applyFont="1" applyFill="1" applyBorder="1" applyAlignment="1">
      <alignment vertical="center"/>
    </xf>
    <xf numFmtId="41" fontId="9" fillId="4" borderId="16" xfId="1" applyFont="1" applyFill="1" applyBorder="1"/>
    <xf numFmtId="41" fontId="15" fillId="5" borderId="39" xfId="1" applyFont="1" applyFill="1" applyBorder="1" applyAlignment="1">
      <alignment vertical="center"/>
    </xf>
    <xf numFmtId="41" fontId="15" fillId="5" borderId="8" xfId="1" applyFont="1" applyFill="1" applyBorder="1" applyAlignment="1">
      <alignment vertical="center"/>
    </xf>
    <xf numFmtId="41" fontId="18" fillId="5" borderId="8" xfId="1" applyFont="1" applyFill="1" applyBorder="1"/>
    <xf numFmtId="41" fontId="10" fillId="0" borderId="40" xfId="1" applyFont="1" applyBorder="1" applyAlignment="1">
      <alignment vertical="center"/>
    </xf>
    <xf numFmtId="41" fontId="10" fillId="0" borderId="12" xfId="1" applyFont="1" applyBorder="1" applyAlignment="1">
      <alignment vertical="center"/>
    </xf>
    <xf numFmtId="41" fontId="9" fillId="3" borderId="12" xfId="1" applyFont="1" applyFill="1" applyBorder="1"/>
    <xf numFmtId="41" fontId="10" fillId="0" borderId="43" xfId="1" applyFont="1" applyBorder="1" applyAlignment="1">
      <alignment vertical="center"/>
    </xf>
    <xf numFmtId="41" fontId="10" fillId="0" borderId="16" xfId="1" applyFont="1" applyBorder="1" applyAlignment="1">
      <alignment vertical="center"/>
    </xf>
    <xf numFmtId="41" fontId="9" fillId="3" borderId="16" xfId="1" applyFont="1" applyFill="1" applyBorder="1"/>
    <xf numFmtId="41" fontId="11" fillId="0" borderId="8" xfId="1" applyFont="1" applyBorder="1"/>
    <xf numFmtId="41" fontId="11" fillId="0" borderId="16" xfId="1" applyFont="1" applyBorder="1"/>
    <xf numFmtId="41" fontId="11" fillId="0" borderId="48" xfId="1" applyFont="1" applyBorder="1"/>
    <xf numFmtId="41" fontId="10" fillId="0" borderId="6" xfId="1" applyFont="1" applyBorder="1" applyAlignment="1">
      <alignment vertical="center"/>
    </xf>
    <xf numFmtId="41" fontId="9" fillId="3" borderId="6" xfId="1" applyFont="1" applyFill="1" applyBorder="1"/>
    <xf numFmtId="41" fontId="11" fillId="3" borderId="6" xfId="1" applyFont="1" applyFill="1" applyBorder="1"/>
    <xf numFmtId="41" fontId="11" fillId="0" borderId="6" xfId="1" applyFont="1" applyBorder="1"/>
    <xf numFmtId="41" fontId="10" fillId="0" borderId="0" xfId="1" applyFont="1" applyBorder="1" applyAlignment="1">
      <alignment vertical="center"/>
    </xf>
    <xf numFmtId="41" fontId="9" fillId="3" borderId="0" xfId="1" applyFont="1" applyFill="1" applyBorder="1"/>
    <xf numFmtId="41" fontId="11" fillId="3" borderId="0" xfId="1" applyFont="1" applyFill="1" applyBorder="1"/>
    <xf numFmtId="41" fontId="11" fillId="0" borderId="0" xfId="1" applyFont="1" applyBorder="1"/>
    <xf numFmtId="41" fontId="10" fillId="0" borderId="14" xfId="1" applyFont="1" applyBorder="1" applyAlignment="1">
      <alignment vertical="center"/>
    </xf>
    <xf numFmtId="41" fontId="9" fillId="3" borderId="14" xfId="1" applyFont="1" applyFill="1" applyBorder="1"/>
    <xf numFmtId="41" fontId="11" fillId="3" borderId="14" xfId="1" applyFont="1" applyFill="1" applyBorder="1"/>
    <xf numFmtId="41" fontId="11" fillId="0" borderId="14" xfId="1" applyFont="1" applyBorder="1"/>
    <xf numFmtId="41" fontId="8" fillId="4" borderId="38" xfId="1" applyFont="1" applyFill="1" applyBorder="1" applyAlignment="1">
      <alignment vertical="center"/>
    </xf>
    <xf numFmtId="41" fontId="8" fillId="4" borderId="1" xfId="1" applyFont="1" applyFill="1" applyBorder="1" applyAlignment="1">
      <alignment vertical="center"/>
    </xf>
    <xf numFmtId="41" fontId="7" fillId="4" borderId="1" xfId="1" applyFont="1" applyFill="1" applyBorder="1"/>
    <xf numFmtId="41" fontId="9" fillId="4" borderId="1" xfId="1" applyFont="1" applyFill="1" applyBorder="1"/>
    <xf numFmtId="41" fontId="38" fillId="5" borderId="8" xfId="1" applyFont="1" applyFill="1" applyBorder="1"/>
    <xf numFmtId="41" fontId="10" fillId="3" borderId="40" xfId="1" applyFont="1" applyFill="1" applyBorder="1" applyAlignment="1">
      <alignment vertical="center"/>
    </xf>
    <xf numFmtId="41" fontId="10" fillId="3" borderId="12" xfId="1" applyFont="1" applyFill="1" applyBorder="1" applyAlignment="1">
      <alignment vertical="center"/>
    </xf>
    <xf numFmtId="41" fontId="10" fillId="5" borderId="39" xfId="1" applyFont="1" applyFill="1" applyBorder="1" applyAlignment="1">
      <alignment vertical="center"/>
    </xf>
    <xf numFmtId="41" fontId="10" fillId="5" borderId="8" xfId="1" applyFont="1" applyFill="1" applyBorder="1" applyAlignment="1">
      <alignment vertical="center"/>
    </xf>
    <xf numFmtId="41" fontId="9" fillId="5" borderId="8" xfId="1" applyFont="1" applyFill="1" applyBorder="1"/>
    <xf numFmtId="41" fontId="11" fillId="3" borderId="1" xfId="1" applyFont="1" applyFill="1" applyBorder="1"/>
    <xf numFmtId="41" fontId="10" fillId="3" borderId="1" xfId="1" applyFont="1" applyFill="1" applyBorder="1" applyAlignment="1">
      <alignment vertical="center"/>
    </xf>
    <xf numFmtId="41" fontId="39" fillId="3" borderId="14" xfId="1" applyFont="1" applyFill="1" applyBorder="1"/>
    <xf numFmtId="41" fontId="10" fillId="3" borderId="43" xfId="1" applyFont="1" applyFill="1" applyBorder="1" applyAlignment="1">
      <alignment vertical="center"/>
    </xf>
    <xf numFmtId="41" fontId="17" fillId="3" borderId="16" xfId="1" applyFont="1" applyFill="1" applyBorder="1" applyAlignment="1">
      <alignment vertical="center"/>
    </xf>
    <xf numFmtId="41" fontId="10" fillId="3" borderId="38" xfId="1" applyFont="1" applyFill="1" applyBorder="1" applyAlignment="1">
      <alignment vertical="center"/>
    </xf>
    <xf numFmtId="41" fontId="10" fillId="3" borderId="19" xfId="1" applyFont="1" applyFill="1" applyBorder="1" applyAlignment="1">
      <alignment vertical="center"/>
    </xf>
    <xf numFmtId="41" fontId="17" fillId="0" borderId="16" xfId="1" applyFont="1" applyBorder="1" applyAlignment="1">
      <alignment vertical="center"/>
    </xf>
    <xf numFmtId="41" fontId="10" fillId="4" borderId="1" xfId="1" applyFont="1" applyFill="1" applyBorder="1" applyAlignment="1">
      <alignment vertical="center"/>
    </xf>
    <xf numFmtId="41" fontId="8" fillId="5" borderId="39" xfId="1" applyFont="1" applyFill="1" applyBorder="1" applyAlignment="1">
      <alignment vertical="center"/>
    </xf>
    <xf numFmtId="41" fontId="8" fillId="5" borderId="8" xfId="1" applyFont="1" applyFill="1" applyBorder="1" applyAlignment="1">
      <alignment vertical="center"/>
    </xf>
    <xf numFmtId="41" fontId="8" fillId="3" borderId="40" xfId="1" applyFont="1" applyFill="1" applyBorder="1" applyAlignment="1">
      <alignment vertical="center"/>
    </xf>
    <xf numFmtId="41" fontId="8" fillId="3" borderId="43" xfId="1" applyFont="1" applyFill="1" applyBorder="1" applyAlignment="1">
      <alignment vertical="center"/>
    </xf>
    <xf numFmtId="41" fontId="10" fillId="3" borderId="16" xfId="1" applyFont="1" applyFill="1" applyBorder="1" applyAlignment="1">
      <alignment vertical="center"/>
    </xf>
    <xf numFmtId="41" fontId="8" fillId="3" borderId="38" xfId="1" applyFont="1" applyFill="1" applyBorder="1" applyAlignment="1">
      <alignment vertical="center"/>
    </xf>
    <xf numFmtId="41" fontId="7" fillId="5" borderId="8" xfId="1" applyFont="1" applyFill="1" applyBorder="1"/>
    <xf numFmtId="41" fontId="15" fillId="4" borderId="39" xfId="1" applyFont="1" applyFill="1" applyBorder="1" applyAlignment="1">
      <alignment vertical="center"/>
    </xf>
    <xf numFmtId="41" fontId="8" fillId="4" borderId="8" xfId="1" applyFont="1" applyFill="1" applyBorder="1" applyAlignment="1">
      <alignment vertical="center"/>
    </xf>
    <xf numFmtId="41" fontId="7" fillId="4" borderId="8" xfId="1" applyFont="1" applyFill="1" applyBorder="1"/>
    <xf numFmtId="41" fontId="18" fillId="5" borderId="8" xfId="1" applyFont="1" applyFill="1" applyBorder="1" applyAlignment="1">
      <alignment horizontal="left"/>
    </xf>
    <xf numFmtId="41" fontId="10" fillId="2" borderId="40" xfId="1" applyFont="1" applyFill="1" applyBorder="1" applyAlignment="1">
      <alignment vertical="center"/>
    </xf>
    <xf numFmtId="41" fontId="10" fillId="2" borderId="43" xfId="1" applyFont="1" applyFill="1" applyBorder="1" applyAlignment="1">
      <alignment vertical="center"/>
    </xf>
    <xf numFmtId="41" fontId="10" fillId="2" borderId="38" xfId="1" applyFont="1" applyFill="1" applyBorder="1" applyAlignment="1">
      <alignment vertical="center"/>
    </xf>
    <xf numFmtId="41" fontId="10" fillId="2" borderId="6" xfId="1" applyFont="1" applyFill="1" applyBorder="1" applyAlignment="1">
      <alignment vertical="center"/>
    </xf>
    <xf numFmtId="41" fontId="10" fillId="2" borderId="0" xfId="1" applyFont="1" applyFill="1" applyBorder="1" applyAlignment="1">
      <alignment vertical="center"/>
    </xf>
    <xf numFmtId="41" fontId="10" fillId="2" borderId="14" xfId="1" applyFont="1" applyFill="1" applyBorder="1" applyAlignment="1">
      <alignment vertical="center"/>
    </xf>
    <xf numFmtId="41" fontId="7" fillId="4" borderId="1" xfId="1" applyFont="1" applyFill="1" applyBorder="1" applyAlignment="1">
      <alignment horizontal="left"/>
    </xf>
    <xf numFmtId="41" fontId="15" fillId="5" borderId="49" xfId="1" applyFont="1" applyFill="1" applyBorder="1" applyAlignment="1">
      <alignment vertical="center"/>
    </xf>
    <xf numFmtId="41" fontId="15" fillId="5" borderId="19" xfId="1" applyFont="1" applyFill="1" applyBorder="1" applyAlignment="1">
      <alignment vertical="center"/>
    </xf>
    <xf numFmtId="41" fontId="18" fillId="5" borderId="19" xfId="1" applyFont="1" applyFill="1" applyBorder="1"/>
    <xf numFmtId="41" fontId="38" fillId="5" borderId="19" xfId="1" applyFont="1" applyFill="1" applyBorder="1"/>
    <xf numFmtId="41" fontId="9" fillId="3" borderId="41" xfId="1" applyFont="1" applyFill="1" applyBorder="1"/>
    <xf numFmtId="41" fontId="10" fillId="3" borderId="6" xfId="1" applyFont="1" applyFill="1" applyBorder="1" applyAlignment="1">
      <alignment vertical="center"/>
    </xf>
    <xf numFmtId="41" fontId="10" fillId="3" borderId="0" xfId="1" applyFont="1" applyFill="1" applyBorder="1" applyAlignment="1">
      <alignment vertical="center"/>
    </xf>
    <xf numFmtId="41" fontId="28" fillId="0" borderId="0" xfId="1" applyFont="1"/>
    <xf numFmtId="0" fontId="0" fillId="0" borderId="19" xfId="0" applyBorder="1"/>
    <xf numFmtId="41" fontId="0" fillId="0" borderId="19" xfId="1" applyFont="1" applyBorder="1"/>
    <xf numFmtId="41" fontId="0" fillId="0" borderId="19" xfId="1" quotePrefix="1" applyFont="1" applyBorder="1"/>
    <xf numFmtId="0" fontId="0" fillId="0" borderId="19" xfId="0" quotePrefix="1" applyBorder="1"/>
    <xf numFmtId="0" fontId="0" fillId="0" borderId="19" xfId="0" applyBorder="1" applyAlignment="1">
      <alignment horizontal="center"/>
    </xf>
    <xf numFmtId="41" fontId="0" fillId="0" borderId="19" xfId="0" applyNumberFormat="1" applyBorder="1"/>
    <xf numFmtId="166" fontId="22" fillId="0" borderId="1" xfId="1" applyNumberFormat="1" applyFont="1" applyBorder="1" applyAlignment="1">
      <alignment vertical="center"/>
    </xf>
    <xf numFmtId="166" fontId="0" fillId="0" borderId="1" xfId="1" applyNumberFormat="1" applyFont="1" applyBorder="1"/>
    <xf numFmtId="166" fontId="40" fillId="0" borderId="1" xfId="0" applyNumberFormat="1" applyFont="1" applyBorder="1"/>
    <xf numFmtId="0" fontId="40" fillId="0" borderId="1" xfId="0" applyFont="1" applyBorder="1"/>
    <xf numFmtId="0" fontId="0" fillId="0" borderId="0" xfId="0" applyAlignment="1"/>
    <xf numFmtId="0" fontId="27" fillId="0" borderId="0" xfId="0" applyFont="1" applyAlignment="1">
      <alignment vertical="center" readingOrder="2"/>
    </xf>
    <xf numFmtId="0" fontId="25" fillId="0" borderId="0" xfId="0" applyFont="1" applyFill="1" applyAlignment="1"/>
    <xf numFmtId="0" fontId="20" fillId="0" borderId="0" xfId="0" applyFont="1" applyAlignment="1">
      <alignment vertical="center" readingOrder="2"/>
    </xf>
    <xf numFmtId="0" fontId="26" fillId="0" borderId="0" xfId="0" applyFont="1" applyFill="1" applyAlignment="1"/>
    <xf numFmtId="0" fontId="20" fillId="0" borderId="0" xfId="0" applyFont="1" applyAlignment="1">
      <alignment vertical="center"/>
    </xf>
    <xf numFmtId="41" fontId="42" fillId="3" borderId="17" xfId="1" applyFont="1" applyFill="1" applyBorder="1"/>
    <xf numFmtId="0" fontId="3" fillId="0" borderId="0" xfId="0" applyNumberFormat="1" applyFont="1" applyBorder="1"/>
    <xf numFmtId="0" fontId="14" fillId="0" borderId="1" xfId="0" applyFont="1" applyBorder="1" applyAlignment="1">
      <alignment horizontal="center" vertical="center" wrapText="1"/>
    </xf>
    <xf numFmtId="0" fontId="30" fillId="0" borderId="51" xfId="0" applyFont="1" applyBorder="1" applyAlignment="1">
      <alignment horizontal="center"/>
    </xf>
    <xf numFmtId="0" fontId="30" fillId="0" borderId="52" xfId="0" applyFont="1" applyBorder="1" applyAlignment="1">
      <alignment horizontal="center"/>
    </xf>
    <xf numFmtId="0" fontId="30" fillId="0" borderId="51" xfId="0" applyFont="1" applyBorder="1" applyAlignment="1">
      <alignment horizontal="center" vertical="center"/>
    </xf>
    <xf numFmtId="0" fontId="30" fillId="0" borderId="51" xfId="1" applyNumberFormat="1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15" fontId="12" fillId="3" borderId="16" xfId="0" applyNumberFormat="1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41" fontId="14" fillId="3" borderId="16" xfId="1" applyFont="1" applyFill="1" applyBorder="1"/>
    <xf numFmtId="15" fontId="12" fillId="3" borderId="16" xfId="0" quotePrefix="1" applyNumberFormat="1" applyFont="1" applyFill="1" applyBorder="1" applyAlignment="1">
      <alignment horizontal="center"/>
    </xf>
    <xf numFmtId="41" fontId="12" fillId="3" borderId="15" xfId="1" applyFont="1" applyFill="1" applyBorder="1"/>
    <xf numFmtId="0" fontId="14" fillId="0" borderId="1" xfId="0" applyFont="1" applyBorder="1" applyAlignment="1">
      <alignment horizontal="center"/>
    </xf>
    <xf numFmtId="0" fontId="12" fillId="3" borderId="1" xfId="0" quotePrefix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4" fillId="0" borderId="6" xfId="0" applyFont="1" applyBorder="1" applyAlignment="1">
      <alignment horizontal="center"/>
    </xf>
    <xf numFmtId="0" fontId="12" fillId="0" borderId="6" xfId="0" applyFont="1" applyBorder="1" applyAlignment="1">
      <alignment horizontal="left"/>
    </xf>
    <xf numFmtId="15" fontId="12" fillId="3" borderId="6" xfId="0" applyNumberFormat="1" applyFont="1" applyFill="1" applyBorder="1" applyAlignment="1">
      <alignment horizontal="center"/>
    </xf>
    <xf numFmtId="0" fontId="12" fillId="3" borderId="6" xfId="0" quotePrefix="1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15" fontId="12" fillId="3" borderId="0" xfId="0" applyNumberFormat="1" applyFont="1" applyFill="1" applyBorder="1" applyAlignment="1">
      <alignment horizontal="center"/>
    </xf>
    <xf numFmtId="0" fontId="12" fillId="3" borderId="0" xfId="0" quotePrefix="1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2" fillId="0" borderId="14" xfId="0" applyFont="1" applyBorder="1" applyAlignment="1">
      <alignment horizontal="left"/>
    </xf>
    <xf numFmtId="15" fontId="12" fillId="3" borderId="14" xfId="0" applyNumberFormat="1" applyFont="1" applyFill="1" applyBorder="1" applyAlignment="1">
      <alignment horizontal="center"/>
    </xf>
    <xf numFmtId="0" fontId="12" fillId="3" borderId="14" xfId="0" quotePrefix="1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30" fillId="3" borderId="5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14" fillId="0" borderId="19" xfId="0" applyFont="1" applyBorder="1" applyAlignment="1">
      <alignment horizontal="center"/>
    </xf>
    <xf numFmtId="0" fontId="14" fillId="0" borderId="17" xfId="0" applyFont="1" applyBorder="1" applyAlignment="1">
      <alignment horizontal="left"/>
    </xf>
    <xf numFmtId="0" fontId="14" fillId="0" borderId="18" xfId="0" applyFont="1" applyBorder="1" applyAlignment="1">
      <alignment horizontal="left"/>
    </xf>
    <xf numFmtId="15" fontId="12" fillId="0" borderId="19" xfId="0" applyNumberFormat="1" applyFont="1" applyBorder="1" applyAlignment="1">
      <alignment horizontal="center"/>
    </xf>
    <xf numFmtId="15" fontId="14" fillId="0" borderId="19" xfId="0" applyNumberFormat="1" applyFont="1" applyBorder="1" applyAlignment="1">
      <alignment horizontal="center"/>
    </xf>
    <xf numFmtId="0" fontId="14" fillId="0" borderId="19" xfId="0" applyFont="1" applyBorder="1"/>
    <xf numFmtId="0" fontId="14" fillId="0" borderId="46" xfId="0" applyFont="1" applyBorder="1" applyAlignment="1">
      <alignment horizontal="center"/>
    </xf>
    <xf numFmtId="15" fontId="12" fillId="0" borderId="44" xfId="0" applyNumberFormat="1" applyFont="1" applyBorder="1" applyAlignment="1">
      <alignment horizontal="center"/>
    </xf>
    <xf numFmtId="0" fontId="14" fillId="0" borderId="47" xfId="0" applyFont="1" applyBorder="1" applyAlignment="1">
      <alignment horizontal="center"/>
    </xf>
    <xf numFmtId="41" fontId="30" fillId="0" borderId="47" xfId="1" applyFont="1" applyBorder="1"/>
    <xf numFmtId="41" fontId="30" fillId="0" borderId="33" xfId="1" applyFont="1" applyBorder="1"/>
    <xf numFmtId="15" fontId="14" fillId="0" borderId="44" xfId="0" applyNumberFormat="1" applyFont="1" applyBorder="1" applyAlignment="1">
      <alignment horizontal="center"/>
    </xf>
    <xf numFmtId="0" fontId="14" fillId="0" borderId="47" xfId="0" applyFont="1" applyBorder="1"/>
    <xf numFmtId="41" fontId="30" fillId="0" borderId="40" xfId="1" applyFont="1" applyBorder="1"/>
    <xf numFmtId="0" fontId="14" fillId="0" borderId="0" xfId="0" applyFont="1"/>
    <xf numFmtId="41" fontId="14" fillId="0" borderId="0" xfId="0" applyNumberFormat="1" applyFont="1"/>
    <xf numFmtId="164" fontId="0" fillId="0" borderId="0" xfId="0" applyNumberFormat="1"/>
    <xf numFmtId="0" fontId="20" fillId="0" borderId="0" xfId="0" applyFont="1" applyAlignment="1">
      <alignment horizontal="center" vertical="center"/>
    </xf>
    <xf numFmtId="15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10" fillId="2" borderId="1" xfId="1" applyFont="1" applyFill="1" applyBorder="1" applyAlignment="1">
      <alignment vertical="center"/>
    </xf>
    <xf numFmtId="0" fontId="31" fillId="0" borderId="14" xfId="0" applyFont="1" applyBorder="1" applyAlignment="1"/>
    <xf numFmtId="0" fontId="31" fillId="0" borderId="0" xfId="0" applyFont="1" applyAlignment="1"/>
    <xf numFmtId="42" fontId="2" fillId="2" borderId="0" xfId="0" applyNumberFormat="1" applyFont="1" applyFill="1" applyBorder="1" applyAlignment="1">
      <alignment vertical="center"/>
    </xf>
    <xf numFmtId="42" fontId="2" fillId="2" borderId="14" xfId="0" applyNumberFormat="1" applyFont="1" applyFill="1" applyBorder="1" applyAlignment="1">
      <alignment vertical="center"/>
    </xf>
    <xf numFmtId="42" fontId="2" fillId="2" borderId="6" xfId="0" applyNumberFormat="1" applyFont="1" applyFill="1" applyBorder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41" fontId="2" fillId="3" borderId="1" xfId="0" applyNumberFormat="1" applyFont="1" applyFill="1" applyBorder="1" applyAlignment="1">
      <alignment vertical="center"/>
    </xf>
    <xf numFmtId="41" fontId="2" fillId="3" borderId="1" xfId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5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41" fontId="2" fillId="3" borderId="6" xfId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1" fontId="2" fillId="3" borderId="0" xfId="1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41" fontId="2" fillId="3" borderId="14" xfId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2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41" fontId="2" fillId="0" borderId="1" xfId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41" fontId="2" fillId="0" borderId="6" xfId="1" applyFont="1" applyBorder="1" applyAlignment="1">
      <alignment vertical="center"/>
    </xf>
    <xf numFmtId="41" fontId="2" fillId="0" borderId="0" xfId="1" applyFont="1" applyBorder="1" applyAlignment="1">
      <alignment vertical="center"/>
    </xf>
    <xf numFmtId="41" fontId="2" fillId="0" borderId="14" xfId="1" applyFont="1" applyBorder="1" applyAlignment="1">
      <alignment vertical="center"/>
    </xf>
    <xf numFmtId="41" fontId="3" fillId="0" borderId="1" xfId="1" applyFont="1" applyBorder="1" applyAlignment="1">
      <alignment vertical="center"/>
    </xf>
    <xf numFmtId="0" fontId="44" fillId="0" borderId="1" xfId="0" applyFont="1" applyBorder="1"/>
    <xf numFmtId="41" fontId="2" fillId="0" borderId="0" xfId="1" applyFont="1" applyAlignment="1">
      <alignment vertical="center"/>
    </xf>
    <xf numFmtId="41" fontId="2" fillId="3" borderId="1" xfId="1" applyFont="1" applyFill="1" applyBorder="1"/>
    <xf numFmtId="0" fontId="45" fillId="3" borderId="1" xfId="0" applyFont="1" applyFill="1" applyBorder="1"/>
    <xf numFmtId="0" fontId="2" fillId="3" borderId="19" xfId="0" applyFont="1" applyFill="1" applyBorder="1" applyAlignment="1">
      <alignment vertical="center"/>
    </xf>
    <xf numFmtId="41" fontId="2" fillId="0" borderId="0" xfId="0" applyNumberFormat="1" applyFont="1" applyAlignment="1">
      <alignment vertical="center"/>
    </xf>
    <xf numFmtId="15" fontId="2" fillId="3" borderId="19" xfId="0" applyNumberFormat="1" applyFont="1" applyFill="1" applyBorder="1" applyAlignment="1">
      <alignment vertical="center" wrapText="1"/>
    </xf>
    <xf numFmtId="41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5" fillId="0" borderId="0" xfId="0" applyFont="1"/>
    <xf numFmtId="41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41" fontId="2" fillId="0" borderId="1" xfId="1" applyFont="1" applyBorder="1"/>
    <xf numFmtId="41" fontId="3" fillId="0" borderId="1" xfId="0" applyNumberFormat="1" applyFont="1" applyBorder="1" applyAlignment="1">
      <alignment vertical="center"/>
    </xf>
    <xf numFmtId="0" fontId="45" fillId="0" borderId="1" xfId="0" applyFont="1" applyBorder="1"/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1" fontId="3" fillId="3" borderId="1" xfId="1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1" fillId="0" borderId="1" xfId="0" applyFont="1" applyBorder="1" applyAlignment="1">
      <alignment vertical="top"/>
    </xf>
    <xf numFmtId="15" fontId="22" fillId="3" borderId="1" xfId="0" applyNumberFormat="1" applyFont="1" applyFill="1" applyBorder="1" applyAlignment="1">
      <alignment vertical="top"/>
    </xf>
    <xf numFmtId="0" fontId="22" fillId="0" borderId="1" xfId="0" applyFont="1" applyBorder="1" applyAlignment="1">
      <alignment vertical="top" wrapText="1"/>
    </xf>
    <xf numFmtId="41" fontId="21" fillId="0" borderId="1" xfId="1" applyFont="1" applyBorder="1" applyAlignment="1">
      <alignment vertical="top"/>
    </xf>
    <xf numFmtId="41" fontId="22" fillId="0" borderId="1" xfId="1" applyFont="1" applyBorder="1" applyAlignment="1">
      <alignment vertical="top"/>
    </xf>
    <xf numFmtId="41" fontId="21" fillId="0" borderId="1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21" fillId="0" borderId="1" xfId="0" applyFont="1" applyBorder="1" applyAlignment="1">
      <alignment vertical="top" wrapText="1"/>
    </xf>
    <xf numFmtId="0" fontId="21" fillId="3" borderId="1" xfId="0" applyFont="1" applyFill="1" applyBorder="1" applyAlignment="1">
      <alignment vertical="top" wrapText="1"/>
    </xf>
    <xf numFmtId="0" fontId="21" fillId="3" borderId="1" xfId="0" applyFont="1" applyFill="1" applyBorder="1" applyAlignment="1">
      <alignment vertical="top"/>
    </xf>
    <xf numFmtId="41" fontId="21" fillId="3" borderId="1" xfId="1" applyFont="1" applyFill="1" applyBorder="1" applyAlignment="1">
      <alignment vertical="top"/>
    </xf>
    <xf numFmtId="41" fontId="22" fillId="3" borderId="1" xfId="1" applyFont="1" applyFill="1" applyBorder="1" applyAlignment="1">
      <alignment vertical="top"/>
    </xf>
    <xf numFmtId="0" fontId="21" fillId="0" borderId="0" xfId="0" applyFont="1" applyAlignment="1">
      <alignment vertical="top"/>
    </xf>
    <xf numFmtId="0" fontId="21" fillId="0" borderId="0" xfId="0" applyFont="1" applyAlignment="1">
      <alignment vertical="top" wrapText="1"/>
    </xf>
    <xf numFmtId="0" fontId="23" fillId="0" borderId="1" xfId="0" applyFont="1" applyBorder="1" applyAlignment="1">
      <alignment horizontal="center" vertical="top"/>
    </xf>
    <xf numFmtId="0" fontId="23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vertical="top" wrapText="1"/>
    </xf>
    <xf numFmtId="41" fontId="21" fillId="0" borderId="0" xfId="0" applyNumberFormat="1" applyFont="1" applyAlignment="1">
      <alignment vertical="top"/>
    </xf>
    <xf numFmtId="0" fontId="21" fillId="0" borderId="1" xfId="0" applyFont="1" applyBorder="1" applyAlignment="1">
      <alignment horizontal="center" vertical="top"/>
    </xf>
    <xf numFmtId="15" fontId="21" fillId="0" borderId="1" xfId="0" applyNumberFormat="1" applyFont="1" applyBorder="1" applyAlignment="1">
      <alignment vertical="top"/>
    </xf>
    <xf numFmtId="15" fontId="21" fillId="4" borderId="1" xfId="0" applyNumberFormat="1" applyFont="1" applyFill="1" applyBorder="1" applyAlignment="1">
      <alignment vertical="top"/>
    </xf>
    <xf numFmtId="41" fontId="48" fillId="0" borderId="1" xfId="1" applyFont="1" applyBorder="1" applyAlignment="1">
      <alignment vertical="top"/>
    </xf>
    <xf numFmtId="0" fontId="21" fillId="0" borderId="2" xfId="0" applyFont="1" applyBorder="1" applyAlignment="1">
      <alignment vertical="top" wrapText="1"/>
    </xf>
    <xf numFmtId="41" fontId="48" fillId="3" borderId="1" xfId="1" applyFont="1" applyFill="1" applyBorder="1" applyAlignment="1">
      <alignment vertical="top"/>
    </xf>
    <xf numFmtId="0" fontId="49" fillId="0" borderId="1" xfId="0" applyFont="1" applyBorder="1" applyAlignment="1">
      <alignment vertical="top"/>
    </xf>
    <xf numFmtId="41" fontId="48" fillId="0" borderId="1" xfId="0" applyNumberFormat="1" applyFont="1" applyBorder="1" applyAlignment="1">
      <alignment vertical="top"/>
    </xf>
    <xf numFmtId="15" fontId="21" fillId="3" borderId="1" xfId="0" applyNumberFormat="1" applyFont="1" applyFill="1" applyBorder="1" applyAlignment="1">
      <alignment vertical="top"/>
    </xf>
    <xf numFmtId="0" fontId="22" fillId="0" borderId="1" xfId="0" applyFont="1" applyBorder="1" applyAlignment="1">
      <alignment horizontal="center" vertical="top"/>
    </xf>
    <xf numFmtId="15" fontId="22" fillId="4" borderId="1" xfId="0" applyNumberFormat="1" applyFont="1" applyFill="1" applyBorder="1" applyAlignment="1">
      <alignment vertical="top"/>
    </xf>
    <xf numFmtId="0" fontId="22" fillId="3" borderId="1" xfId="0" applyFont="1" applyFill="1" applyBorder="1" applyAlignment="1">
      <alignment vertical="top" wrapText="1"/>
    </xf>
    <xf numFmtId="0" fontId="22" fillId="3" borderId="1" xfId="0" applyFont="1" applyFill="1" applyBorder="1" applyAlignment="1">
      <alignment vertical="top"/>
    </xf>
    <xf numFmtId="15" fontId="22" fillId="0" borderId="1" xfId="0" applyNumberFormat="1" applyFont="1" applyBorder="1" applyAlignment="1">
      <alignment vertical="top"/>
    </xf>
    <xf numFmtId="41" fontId="22" fillId="3" borderId="1" xfId="0" applyNumberFormat="1" applyFont="1" applyFill="1" applyBorder="1" applyAlignment="1">
      <alignment vertical="top"/>
    </xf>
    <xf numFmtId="0" fontId="22" fillId="0" borderId="1" xfId="0" applyFont="1" applyBorder="1" applyAlignment="1">
      <alignment vertical="top"/>
    </xf>
    <xf numFmtId="0" fontId="22" fillId="3" borderId="0" xfId="0" applyFont="1" applyFill="1" applyAlignment="1">
      <alignment vertical="top"/>
    </xf>
    <xf numFmtId="0" fontId="22" fillId="3" borderId="1" xfId="0" applyFont="1" applyFill="1" applyBorder="1" applyAlignment="1">
      <alignment horizontal="center" vertical="top"/>
    </xf>
    <xf numFmtId="0" fontId="22" fillId="3" borderId="1" xfId="0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center" vertical="top"/>
    </xf>
    <xf numFmtId="0" fontId="22" fillId="4" borderId="1" xfId="0" applyFont="1" applyFill="1" applyBorder="1" applyAlignment="1">
      <alignment vertical="top" wrapText="1"/>
    </xf>
    <xf numFmtId="0" fontId="22" fillId="4" borderId="1" xfId="0" applyFont="1" applyFill="1" applyBorder="1" applyAlignment="1">
      <alignment vertical="top"/>
    </xf>
    <xf numFmtId="41" fontId="22" fillId="4" borderId="1" xfId="1" applyFont="1" applyFill="1" applyBorder="1" applyAlignment="1">
      <alignment vertical="top"/>
    </xf>
    <xf numFmtId="41" fontId="22" fillId="4" borderId="1" xfId="0" applyNumberFormat="1" applyFont="1" applyFill="1" applyBorder="1" applyAlignment="1">
      <alignment vertical="top"/>
    </xf>
    <xf numFmtId="0" fontId="0" fillId="4" borderId="0" xfId="0" applyFill="1" applyAlignment="1">
      <alignment vertical="top"/>
    </xf>
    <xf numFmtId="41" fontId="21" fillId="3" borderId="1" xfId="0" applyNumberFormat="1" applyFont="1" applyFill="1" applyBorder="1" applyAlignment="1">
      <alignment vertical="top"/>
    </xf>
    <xf numFmtId="0" fontId="21" fillId="4" borderId="1" xfId="0" applyFont="1" applyFill="1" applyBorder="1" applyAlignment="1">
      <alignment vertical="top"/>
    </xf>
    <xf numFmtId="41" fontId="21" fillId="4" borderId="1" xfId="1" applyFont="1" applyFill="1" applyBorder="1" applyAlignment="1">
      <alignment vertical="top"/>
    </xf>
    <xf numFmtId="41" fontId="21" fillId="4" borderId="1" xfId="0" applyNumberFormat="1" applyFont="1" applyFill="1" applyBorder="1" applyAlignment="1">
      <alignment vertical="top"/>
    </xf>
    <xf numFmtId="0" fontId="21" fillId="4" borderId="2" xfId="0" applyFont="1" applyFill="1" applyBorder="1" applyAlignment="1">
      <alignment vertical="top" wrapText="1"/>
    </xf>
    <xf numFmtId="0" fontId="50" fillId="4" borderId="1" xfId="0" applyFont="1" applyFill="1" applyBorder="1" applyAlignment="1">
      <alignment vertical="top"/>
    </xf>
    <xf numFmtId="0" fontId="22" fillId="0" borderId="2" xfId="0" applyFont="1" applyBorder="1" applyAlignment="1">
      <alignment vertical="top" wrapText="1"/>
    </xf>
    <xf numFmtId="0" fontId="50" fillId="0" borderId="1" xfId="0" applyFont="1" applyBorder="1" applyAlignment="1">
      <alignment vertical="top"/>
    </xf>
    <xf numFmtId="0" fontId="22" fillId="7" borderId="1" xfId="0" applyFont="1" applyFill="1" applyBorder="1" applyAlignment="1">
      <alignment vertical="top" wrapText="1"/>
    </xf>
    <xf numFmtId="0" fontId="21" fillId="7" borderId="1" xfId="0" applyFont="1" applyFill="1" applyBorder="1" applyAlignment="1">
      <alignment vertical="top"/>
    </xf>
    <xf numFmtId="41" fontId="23" fillId="4" borderId="1" xfId="1" applyFont="1" applyFill="1" applyBorder="1" applyAlignment="1">
      <alignment vertical="top"/>
    </xf>
    <xf numFmtId="41" fontId="23" fillId="0" borderId="1" xfId="1" applyFont="1" applyBorder="1" applyAlignment="1">
      <alignment vertical="top"/>
    </xf>
    <xf numFmtId="41" fontId="23" fillId="3" borderId="1" xfId="1" applyFont="1" applyFill="1" applyBorder="1" applyAlignment="1">
      <alignment vertical="top"/>
    </xf>
    <xf numFmtId="41" fontId="24" fillId="0" borderId="1" xfId="1" applyFont="1" applyBorder="1" applyAlignment="1">
      <alignment vertical="top"/>
    </xf>
    <xf numFmtId="0" fontId="51" fillId="0" borderId="1" xfId="0" applyFont="1" applyBorder="1" applyAlignment="1">
      <alignment vertical="top"/>
    </xf>
    <xf numFmtId="0" fontId="21" fillId="0" borderId="19" xfId="0" applyFont="1" applyFill="1" applyBorder="1" applyAlignment="1">
      <alignment vertical="top" wrapText="1"/>
    </xf>
    <xf numFmtId="0" fontId="22" fillId="3" borderId="0" xfId="0" applyFont="1" applyFill="1" applyAlignment="1">
      <alignment vertical="top" wrapText="1"/>
    </xf>
    <xf numFmtId="0" fontId="22" fillId="3" borderId="19" xfId="0" applyFont="1" applyFill="1" applyBorder="1" applyAlignment="1">
      <alignment vertical="top" wrapText="1"/>
    </xf>
    <xf numFmtId="0" fontId="52" fillId="3" borderId="1" xfId="0" applyFont="1" applyFill="1" applyBorder="1" applyAlignment="1">
      <alignment vertical="top"/>
    </xf>
    <xf numFmtId="0" fontId="21" fillId="9" borderId="1" xfId="0" applyFont="1" applyFill="1" applyBorder="1" applyAlignment="1">
      <alignment vertical="top"/>
    </xf>
    <xf numFmtId="15" fontId="22" fillId="9" borderId="1" xfId="0" applyNumberFormat="1" applyFont="1" applyFill="1" applyBorder="1" applyAlignment="1">
      <alignment vertical="top"/>
    </xf>
    <xf numFmtId="0" fontId="21" fillId="9" borderId="1" xfId="0" applyFont="1" applyFill="1" applyBorder="1" applyAlignment="1">
      <alignment vertical="top" wrapText="1"/>
    </xf>
    <xf numFmtId="41" fontId="21" fillId="9" borderId="1" xfId="1" applyFont="1" applyFill="1" applyBorder="1" applyAlignment="1">
      <alignment vertical="top"/>
    </xf>
    <xf numFmtId="41" fontId="21" fillId="9" borderId="1" xfId="0" applyNumberFormat="1" applyFont="1" applyFill="1" applyBorder="1" applyAlignment="1">
      <alignment vertical="top"/>
    </xf>
    <xf numFmtId="41" fontId="21" fillId="8" borderId="1" xfId="1" applyFont="1" applyFill="1" applyBorder="1" applyAlignment="1">
      <alignment vertical="top"/>
    </xf>
    <xf numFmtId="41" fontId="22" fillId="8" borderId="1" xfId="1" applyFont="1" applyFill="1" applyBorder="1" applyAlignment="1">
      <alignment vertical="top"/>
    </xf>
    <xf numFmtId="41" fontId="21" fillId="8" borderId="1" xfId="0" applyNumberFormat="1" applyFont="1" applyFill="1" applyBorder="1" applyAlignment="1">
      <alignment vertical="top"/>
    </xf>
    <xf numFmtId="0" fontId="20" fillId="0" borderId="1" xfId="0" applyFont="1" applyBorder="1" applyAlignment="1">
      <alignment vertical="top" wrapText="1"/>
    </xf>
    <xf numFmtId="0" fontId="24" fillId="3" borderId="1" xfId="0" applyFont="1" applyFill="1" applyBorder="1" applyAlignment="1">
      <alignment vertical="top" wrapText="1"/>
    </xf>
    <xf numFmtId="0" fontId="22" fillId="0" borderId="0" xfId="0" applyFont="1" applyAlignment="1">
      <alignment vertical="top"/>
    </xf>
    <xf numFmtId="0" fontId="22" fillId="0" borderId="0" xfId="0" applyFont="1" applyAlignment="1">
      <alignment vertical="top" wrapText="1"/>
    </xf>
    <xf numFmtId="41" fontId="22" fillId="0" borderId="0" xfId="1" applyFont="1" applyAlignment="1">
      <alignment vertical="top"/>
    </xf>
    <xf numFmtId="41" fontId="22" fillId="0" borderId="0" xfId="0" applyNumberFormat="1" applyFont="1" applyAlignment="1">
      <alignment vertical="top"/>
    </xf>
    <xf numFmtId="0" fontId="22" fillId="0" borderId="0" xfId="0" applyFont="1" applyAlignment="1">
      <alignment horizontal="right" vertical="top"/>
    </xf>
    <xf numFmtId="42" fontId="22" fillId="2" borderId="0" xfId="0" applyNumberFormat="1" applyFont="1" applyFill="1" applyBorder="1" applyAlignment="1">
      <alignment vertical="top"/>
    </xf>
    <xf numFmtId="42" fontId="22" fillId="0" borderId="0" xfId="0" applyNumberFormat="1" applyFont="1" applyAlignment="1">
      <alignment vertical="top"/>
    </xf>
    <xf numFmtId="42" fontId="22" fillId="2" borderId="6" xfId="0" applyNumberFormat="1" applyFont="1" applyFill="1" applyBorder="1" applyAlignment="1">
      <alignment vertical="top"/>
    </xf>
    <xf numFmtId="41" fontId="21" fillId="0" borderId="0" xfId="1" applyFont="1" applyAlignment="1">
      <alignment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21" fillId="0" borderId="0" xfId="0" applyFont="1" applyBorder="1" applyAlignment="1">
      <alignment vertical="top"/>
    </xf>
    <xf numFmtId="15" fontId="22" fillId="3" borderId="19" xfId="0" applyNumberFormat="1" applyFont="1" applyFill="1" applyBorder="1" applyAlignment="1">
      <alignment vertical="top"/>
    </xf>
    <xf numFmtId="0" fontId="22" fillId="4" borderId="0" xfId="0" applyFont="1" applyFill="1" applyBorder="1" applyAlignment="1">
      <alignment vertical="top"/>
    </xf>
    <xf numFmtId="0" fontId="21" fillId="3" borderId="0" xfId="0" applyFont="1" applyFill="1" applyBorder="1" applyAlignment="1">
      <alignment vertical="top"/>
    </xf>
    <xf numFmtId="0" fontId="22" fillId="3" borderId="0" xfId="0" applyFont="1" applyFill="1" applyBorder="1" applyAlignment="1">
      <alignment vertical="top"/>
    </xf>
    <xf numFmtId="41" fontId="0" fillId="0" borderId="0" xfId="1" applyFont="1" applyAlignment="1">
      <alignment vertical="top"/>
    </xf>
    <xf numFmtId="0" fontId="20" fillId="0" borderId="0" xfId="0" applyFont="1" applyAlignment="1">
      <alignment horizontal="center" vertical="center"/>
    </xf>
    <xf numFmtId="0" fontId="53" fillId="0" borderId="1" xfId="0" applyFont="1" applyBorder="1"/>
    <xf numFmtId="41" fontId="28" fillId="0" borderId="1" xfId="1" applyFont="1" applyBorder="1"/>
    <xf numFmtId="41" fontId="43" fillId="0" borderId="0" xfId="1" applyFont="1" applyAlignment="1">
      <alignment horizontal="center"/>
    </xf>
    <xf numFmtId="0" fontId="4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41" fontId="2" fillId="0" borderId="0" xfId="1" applyFont="1" applyAlignment="1">
      <alignment horizontal="center"/>
    </xf>
    <xf numFmtId="41" fontId="32" fillId="3" borderId="1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1" fontId="32" fillId="3" borderId="41" xfId="1" applyFont="1" applyFill="1" applyBorder="1" applyAlignment="1">
      <alignment horizontal="center" vertical="center" wrapText="1"/>
    </xf>
    <xf numFmtId="41" fontId="32" fillId="0" borderId="41" xfId="1" applyFont="1" applyBorder="1" applyAlignment="1">
      <alignment horizontal="center" vertical="center"/>
    </xf>
    <xf numFmtId="41" fontId="14" fillId="0" borderId="42" xfId="1" applyFont="1" applyBorder="1" applyAlignment="1">
      <alignment horizontal="center" vertical="center" wrapText="1"/>
    </xf>
    <xf numFmtId="41" fontId="14" fillId="0" borderId="37" xfId="1" applyFont="1" applyBorder="1" applyAlignment="1">
      <alignment horizontal="center" vertical="center" wrapText="1"/>
    </xf>
    <xf numFmtId="41" fontId="32" fillId="0" borderId="1" xfId="1" applyFont="1" applyBorder="1" applyAlignment="1">
      <alignment horizontal="center" vertical="center"/>
    </xf>
    <xf numFmtId="41" fontId="32" fillId="0" borderId="36" xfId="1" applyFont="1" applyBorder="1" applyAlignment="1">
      <alignment horizontal="center" vertical="center"/>
    </xf>
    <xf numFmtId="41" fontId="32" fillId="0" borderId="38" xfId="1" applyFont="1" applyBorder="1" applyAlignment="1">
      <alignment horizontal="center" vertical="center"/>
    </xf>
    <xf numFmtId="41" fontId="32" fillId="3" borderId="1" xfId="1" applyFont="1" applyFill="1" applyBorder="1" applyAlignment="1">
      <alignment horizontal="center" vertical="center" wrapText="1"/>
    </xf>
    <xf numFmtId="41" fontId="33" fillId="0" borderId="55" xfId="1" applyFont="1" applyBorder="1" applyAlignment="1">
      <alignment horizontal="center" vertical="center"/>
    </xf>
    <xf numFmtId="41" fontId="33" fillId="0" borderId="45" xfId="1" applyFont="1" applyBorder="1" applyAlignment="1">
      <alignment horizontal="center" vertical="center"/>
    </xf>
    <xf numFmtId="41" fontId="10" fillId="0" borderId="36" xfId="1" applyFont="1" applyBorder="1" applyAlignment="1">
      <alignment horizontal="center" vertical="center"/>
    </xf>
    <xf numFmtId="41" fontId="10" fillId="0" borderId="38" xfId="1" applyFont="1" applyBorder="1" applyAlignment="1">
      <alignment horizontal="center" vertical="center"/>
    </xf>
    <xf numFmtId="41" fontId="10" fillId="0" borderId="41" xfId="1" applyFont="1" applyBorder="1" applyAlignment="1">
      <alignment horizontal="center" vertical="center"/>
    </xf>
    <xf numFmtId="41" fontId="10" fillId="0" borderId="1" xfId="1" applyFont="1" applyBorder="1" applyAlignment="1">
      <alignment horizontal="center" vertical="center"/>
    </xf>
    <xf numFmtId="41" fontId="11" fillId="0" borderId="42" xfId="1" applyFont="1" applyBorder="1" applyAlignment="1">
      <alignment horizontal="center" vertical="center" wrapText="1"/>
    </xf>
    <xf numFmtId="41" fontId="11" fillId="0" borderId="37" xfId="1" applyFont="1" applyBorder="1" applyAlignment="1">
      <alignment horizontal="center" vertical="center" wrapText="1"/>
    </xf>
    <xf numFmtId="41" fontId="10" fillId="3" borderId="1" xfId="1" applyFont="1" applyFill="1" applyBorder="1" applyAlignment="1">
      <alignment horizontal="center" vertical="center" wrapText="1"/>
    </xf>
    <xf numFmtId="41" fontId="10" fillId="3" borderId="57" xfId="1" applyFont="1" applyFill="1" applyBorder="1" applyAlignment="1">
      <alignment horizontal="center" vertical="center" wrapText="1"/>
    </xf>
    <xf numFmtId="41" fontId="10" fillId="3" borderId="58" xfId="1" applyFont="1" applyFill="1" applyBorder="1" applyAlignment="1">
      <alignment horizontal="center" vertical="center" wrapText="1"/>
    </xf>
    <xf numFmtId="41" fontId="10" fillId="3" borderId="59" xfId="1" applyFont="1" applyFill="1" applyBorder="1" applyAlignment="1">
      <alignment horizontal="center" vertical="center" wrapText="1"/>
    </xf>
    <xf numFmtId="41" fontId="10" fillId="3" borderId="28" xfId="1" applyFont="1" applyFill="1" applyBorder="1" applyAlignment="1">
      <alignment horizontal="center" vertical="center" wrapText="1"/>
    </xf>
    <xf numFmtId="41" fontId="10" fillId="3" borderId="19" xfId="1" applyFont="1" applyFill="1" applyBorder="1" applyAlignment="1">
      <alignment horizontal="center" vertical="center" wrapText="1"/>
    </xf>
    <xf numFmtId="41" fontId="11" fillId="0" borderId="50" xfId="1" applyFont="1" applyBorder="1" applyAlignment="1">
      <alignment horizontal="left" vertical="center" wrapText="1"/>
    </xf>
    <xf numFmtId="0" fontId="31" fillId="0" borderId="14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30" fillId="0" borderId="51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30" fillId="0" borderId="44" xfId="0" applyFont="1" applyBorder="1" applyAlignment="1">
      <alignment horizontal="center"/>
    </xf>
    <xf numFmtId="0" fontId="30" fillId="0" borderId="47" xfId="0" applyFont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center" vertical="center" readingOrder="2"/>
    </xf>
    <xf numFmtId="0" fontId="26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40" fillId="0" borderId="1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29" fillId="0" borderId="19" xfId="0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8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2" fillId="3" borderId="8" xfId="0" applyFont="1" applyFill="1" applyBorder="1" applyAlignment="1">
      <alignment horizontal="left" vertical="top" wrapText="1"/>
    </xf>
    <xf numFmtId="0" fontId="22" fillId="3" borderId="16" xfId="0" applyFont="1" applyFill="1" applyBorder="1" applyAlignment="1">
      <alignment horizontal="left" vertical="top" wrapText="1"/>
    </xf>
    <xf numFmtId="0" fontId="47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top"/>
    </xf>
  </cellXfs>
  <cellStyles count="4">
    <cellStyle name="Comma [0]" xfId="1" builtinId="6"/>
    <cellStyle name="Comma [0] 2" xfId="2"/>
    <cellStyle name="Comma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49</xdr:row>
      <xdr:rowOff>0</xdr:rowOff>
    </xdr:from>
    <xdr:to>
      <xdr:col>3</xdr:col>
      <xdr:colOff>742950</xdr:colOff>
      <xdr:row>57</xdr:row>
      <xdr:rowOff>0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476250" y="9572625"/>
          <a:ext cx="30384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>
            <a:defRPr sz="1000"/>
          </a:pPr>
          <a:r>
            <a:rPr lang="id-ID" sz="1200" b="0" i="0" strike="noStrike">
              <a:solidFill>
                <a:srgbClr val="000000"/>
              </a:solidFill>
              <a:latin typeface="Arial"/>
              <a:cs typeface="Arial"/>
            </a:rPr>
            <a:t>Mengetahui,</a:t>
          </a:r>
          <a:endParaRPr lang="id-ID" sz="1100" b="0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1">
            <a:defRPr sz="1000"/>
          </a:pPr>
          <a:r>
            <a:rPr lang="id-ID" sz="1100" b="0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Pengguna Anggaran</a:t>
          </a:r>
          <a:endParaRPr lang="id-ID" sz="1100" b="0" i="0" u="sng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1">
            <a:defRPr sz="1000"/>
          </a:pPr>
          <a:endParaRPr lang="id-ID" sz="1100" b="0" i="0" u="sng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1">
            <a:defRPr sz="1000"/>
          </a:pPr>
          <a:endParaRPr lang="id-ID" sz="1100" b="0" i="0" u="sng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1">
            <a:defRPr sz="1000"/>
          </a:pPr>
          <a:endParaRPr lang="id-ID" sz="1100" b="0" i="0" u="sng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1">
            <a:defRPr sz="1000"/>
          </a:pPr>
          <a:r>
            <a:rPr lang="en-US" sz="1100" b="0" i="0" u="sng" strike="noStrike">
              <a:solidFill>
                <a:srgbClr val="000000"/>
              </a:solidFill>
              <a:latin typeface="Arial Narrow" pitchFamily="34" charset="0"/>
              <a:cs typeface="Arial"/>
            </a:rPr>
            <a:t>SUBKHAN</a:t>
          </a:r>
          <a:r>
            <a:rPr lang="en-US" sz="1100" b="0" i="0" u="sng" strike="noStrike" baseline="0">
              <a:solidFill>
                <a:srgbClr val="000000"/>
              </a:solidFill>
              <a:latin typeface="Arial Narrow" pitchFamily="34" charset="0"/>
              <a:cs typeface="Arial"/>
            </a:rPr>
            <a:t> ASHADI,S.Sos.M.Si</a:t>
          </a:r>
          <a:endParaRPr lang="id-ID" sz="1100" b="0" i="0" u="sng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1">
            <a:defRPr sz="1000"/>
          </a:pPr>
          <a:r>
            <a:rPr lang="id-ID" sz="1100" b="0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NIP.: </a:t>
          </a:r>
          <a:r>
            <a:rPr lang="en-US" sz="1100" b="0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19700426 199003 1 00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  <a:endParaRPr lang="id-ID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9525</xdr:colOff>
      <xdr:row>49</xdr:row>
      <xdr:rowOff>0</xdr:rowOff>
    </xdr:from>
    <xdr:to>
      <xdr:col>11</xdr:col>
      <xdr:colOff>133350</xdr:colOff>
      <xdr:row>56</xdr:row>
      <xdr:rowOff>44302</xdr:rowOff>
    </xdr:to>
    <xdr:sp macro="" textlink="">
      <xdr:nvSpPr>
        <xdr:cNvPr id="3" name="Rectangle 6"/>
        <xdr:cNvSpPr>
          <a:spLocks noChangeArrowheads="1"/>
        </xdr:cNvSpPr>
      </xdr:nvSpPr>
      <xdr:spPr bwMode="auto">
        <a:xfrm>
          <a:off x="7343775" y="9572625"/>
          <a:ext cx="3019425" cy="13778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>
            <a:defRPr sz="1000"/>
          </a:pPr>
          <a:r>
            <a:rPr lang="id-ID" sz="1100" b="0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Bendahara Pengeluaran</a:t>
          </a:r>
        </a:p>
        <a:p>
          <a:pPr algn="ctr" rtl="1">
            <a:defRPr sz="1000"/>
          </a:pPr>
          <a:endParaRPr lang="id-ID" sz="1100" b="0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1">
            <a:defRPr sz="1000"/>
          </a:pPr>
          <a:endParaRPr lang="id-ID" sz="1100" b="0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1">
            <a:defRPr sz="1000"/>
          </a:pPr>
          <a:endParaRPr lang="id-ID" sz="1100" b="0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1">
            <a:defRPr sz="1000"/>
          </a:pPr>
          <a:r>
            <a:rPr lang="id-ID" sz="1100" b="1" i="0" u="sng" strike="noStrike">
              <a:solidFill>
                <a:srgbClr val="000000"/>
              </a:solidFill>
              <a:latin typeface="Arial Narrow" pitchFamily="34" charset="0"/>
              <a:cs typeface="Arial"/>
            </a:rPr>
            <a:t>SUMANTO</a:t>
          </a:r>
        </a:p>
        <a:p>
          <a:pPr algn="ctr" rtl="1">
            <a:defRPr sz="1000"/>
          </a:pPr>
          <a:r>
            <a:rPr lang="id-ID" sz="1100" b="0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NIP.: 19801021</a:t>
          </a:r>
          <a:r>
            <a:rPr lang="id-ID" sz="1100" b="0" i="0" strike="noStrike" baseline="0">
              <a:solidFill>
                <a:srgbClr val="000000"/>
              </a:solidFill>
              <a:latin typeface="Arial Narrow" pitchFamily="34" charset="0"/>
              <a:cs typeface="Arial"/>
            </a:rPr>
            <a:t> </a:t>
          </a:r>
          <a:r>
            <a:rPr lang="id-ID" sz="1100" b="0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 200901 1 001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MD%202015A/tulisan%20p2k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EUANGAN%20DAN%20BENDAHARA\KEUANGAN\2014\BKU,TUNAI,PAJAK%20TAHUN%20%20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60;\KEUANGAN%20DAN%20BENDAHARA\KEUANGAN\2015\BKU%202015%20%20S,M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KU"/>
      <sheetName val="KASTUN"/>
      <sheetName val="SIMP"/>
      <sheetName val="PANJAR"/>
      <sheetName val="Sheet2"/>
      <sheetName val="Sheet1"/>
      <sheetName val="PAJAK"/>
      <sheetName val="GAJI"/>
      <sheetName val="Rekap pajak 2013"/>
      <sheetName val="REKAP PAJAK 2014"/>
      <sheetName val="REKAP PAJAK 2014 (2)"/>
    </sheetNames>
    <sheetDataSet>
      <sheetData sheetId="0" refreshError="1">
        <row r="1545">
          <cell r="E1545">
            <v>1883977783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KU"/>
      <sheetName val="TUNAI"/>
      <sheetName val="SALDO BANK"/>
      <sheetName val="PANJAR"/>
      <sheetName val="PAJAK"/>
      <sheetName val="GAJI"/>
      <sheetName val="REKAP PAJAK 2015"/>
      <sheetName val="Sheet1"/>
      <sheetName val="Sheet2"/>
    </sheetNames>
    <sheetDataSet>
      <sheetData sheetId="0"/>
      <sheetData sheetId="1">
        <row r="49">
          <cell r="G49">
            <v>0</v>
          </cell>
        </row>
        <row r="464">
          <cell r="G464">
            <v>9787865</v>
          </cell>
        </row>
        <row r="649">
          <cell r="G649">
            <v>995</v>
          </cell>
        </row>
        <row r="862">
          <cell r="G862">
            <v>995</v>
          </cell>
        </row>
        <row r="1086">
          <cell r="G1086">
            <v>459551</v>
          </cell>
        </row>
        <row r="1229">
          <cell r="G1229">
            <v>5981</v>
          </cell>
        </row>
        <row r="1388">
          <cell r="G1388">
            <v>5981</v>
          </cell>
        </row>
        <row r="1661">
          <cell r="G1661">
            <v>1165427</v>
          </cell>
        </row>
        <row r="1750">
          <cell r="G1750">
            <v>1321</v>
          </cell>
        </row>
        <row r="1955">
          <cell r="G1955">
            <v>3287</v>
          </cell>
        </row>
        <row r="2049">
          <cell r="G2049">
            <v>3287</v>
          </cell>
        </row>
        <row r="2281">
          <cell r="G2281">
            <v>0</v>
          </cell>
        </row>
      </sheetData>
      <sheetData sheetId="2">
        <row r="56">
          <cell r="G56">
            <v>0</v>
          </cell>
        </row>
        <row r="120">
          <cell r="G120">
            <v>6900000</v>
          </cell>
        </row>
        <row r="204">
          <cell r="G204">
            <v>0</v>
          </cell>
        </row>
        <row r="388">
          <cell r="G388">
            <v>6899005</v>
          </cell>
        </row>
        <row r="525">
          <cell r="G525">
            <v>0</v>
          </cell>
        </row>
        <row r="548">
          <cell r="G548">
            <v>0</v>
          </cell>
        </row>
        <row r="628">
          <cell r="G628">
            <v>11894019</v>
          </cell>
        </row>
        <row r="796">
          <cell r="G796">
            <v>0</v>
          </cell>
        </row>
        <row r="877">
          <cell r="G877">
            <v>0</v>
          </cell>
        </row>
        <row r="979">
          <cell r="G979">
            <v>61896713</v>
          </cell>
        </row>
      </sheetData>
      <sheetData sheetId="3"/>
      <sheetData sheetId="4">
        <row r="38">
          <cell r="G38">
            <v>42430</v>
          </cell>
        </row>
        <row r="174">
          <cell r="G174">
            <v>1834680.2727272734</v>
          </cell>
        </row>
        <row r="306">
          <cell r="G306">
            <v>889657.2727272734</v>
          </cell>
        </row>
        <row r="439">
          <cell r="G439">
            <v>889657.2727272734</v>
          </cell>
        </row>
        <row r="584">
          <cell r="G584">
            <v>519455.2727272734</v>
          </cell>
        </row>
        <row r="692">
          <cell r="G692">
            <v>615155.2727272734</v>
          </cell>
        </row>
        <row r="828">
          <cell r="G828">
            <v>615155.2727272734</v>
          </cell>
        </row>
        <row r="1001">
          <cell r="G1001">
            <v>3739042.2727272734</v>
          </cell>
        </row>
        <row r="1084">
          <cell r="G1084">
            <v>4057272.2727272734</v>
          </cell>
        </row>
        <row r="1232">
          <cell r="G1232">
            <v>6041752.2727272734</v>
          </cell>
        </row>
        <row r="1380">
          <cell r="G1380">
            <v>6041752.2727272734</v>
          </cell>
        </row>
        <row r="1583">
          <cell r="G1583">
            <v>314500.2727272734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tabSelected="1" view="pageBreakPreview" zoomScale="90" zoomScaleNormal="100" zoomScaleSheetLayoutView="90" workbookViewId="0">
      <selection activeCell="I57" sqref="I57"/>
    </sheetView>
  </sheetViews>
  <sheetFormatPr defaultRowHeight="15" x14ac:dyDescent="0.25"/>
  <cols>
    <col min="1" max="1" width="3.140625" customWidth="1"/>
    <col min="2" max="2" width="2.42578125" customWidth="1"/>
    <col min="3" max="3" width="3.28515625" customWidth="1"/>
    <col min="4" max="4" width="41.5703125" customWidth="1"/>
    <col min="5" max="5" width="20.28515625" customWidth="1"/>
    <col min="6" max="6" width="20.7109375" customWidth="1"/>
    <col min="7" max="7" width="3.85546875" customWidth="1"/>
    <col min="9" max="9" width="21.85546875" customWidth="1"/>
    <col min="11" max="11" width="16" customWidth="1"/>
  </cols>
  <sheetData>
    <row r="1" spans="1:9" ht="18" x14ac:dyDescent="0.25">
      <c r="A1" s="579" t="s">
        <v>0</v>
      </c>
      <c r="B1" s="579"/>
      <c r="C1" s="579"/>
      <c r="D1" s="579"/>
      <c r="E1" s="579"/>
      <c r="F1" s="579"/>
    </row>
    <row r="2" spans="1:9" ht="18" x14ac:dyDescent="0.25">
      <c r="A2" s="580" t="s">
        <v>1</v>
      </c>
      <c r="B2" s="580"/>
      <c r="C2" s="580"/>
      <c r="D2" s="580"/>
      <c r="E2" s="580"/>
      <c r="F2" s="580"/>
    </row>
    <row r="3" spans="1:9" ht="18" x14ac:dyDescent="0.25">
      <c r="A3" s="580" t="s">
        <v>757</v>
      </c>
      <c r="B3" s="580"/>
      <c r="C3" s="580"/>
      <c r="D3" s="580"/>
      <c r="E3" s="580"/>
      <c r="F3" s="580"/>
    </row>
    <row r="4" spans="1:9" ht="11.25" customHeight="1" x14ac:dyDescent="0.25">
      <c r="F4">
        <v>1</v>
      </c>
    </row>
    <row r="5" spans="1:9" ht="15" customHeight="1" x14ac:dyDescent="0.25">
      <c r="A5" s="581" t="s">
        <v>2</v>
      </c>
      <c r="B5" s="581"/>
      <c r="C5" s="581"/>
      <c r="D5" s="581"/>
      <c r="E5" s="1" t="s">
        <v>3</v>
      </c>
      <c r="F5" s="1" t="s">
        <v>4</v>
      </c>
    </row>
    <row r="6" spans="1:9" ht="15" customHeight="1" x14ac:dyDescent="0.25">
      <c r="A6" s="2" t="s">
        <v>5</v>
      </c>
      <c r="B6" s="3"/>
      <c r="C6" s="3"/>
      <c r="D6" s="4"/>
      <c r="E6" s="5"/>
      <c r="F6" s="5"/>
    </row>
    <row r="7" spans="1:9" ht="15" customHeight="1" x14ac:dyDescent="0.25">
      <c r="A7" s="6"/>
      <c r="B7" s="7" t="s">
        <v>6</v>
      </c>
      <c r="C7" s="3"/>
      <c r="D7" s="4"/>
      <c r="E7" s="8"/>
      <c r="F7" s="8"/>
    </row>
    <row r="8" spans="1:9" ht="15" customHeight="1" x14ac:dyDescent="0.25">
      <c r="A8" s="6"/>
      <c r="B8" s="3"/>
      <c r="C8" s="3" t="s">
        <v>7</v>
      </c>
      <c r="D8" s="4"/>
      <c r="E8" s="9">
        <v>0</v>
      </c>
      <c r="F8" s="8">
        <v>0</v>
      </c>
    </row>
    <row r="9" spans="1:9" ht="15" customHeight="1" x14ac:dyDescent="0.25">
      <c r="A9" s="6"/>
      <c r="B9" s="10"/>
      <c r="C9" s="10" t="s">
        <v>8</v>
      </c>
      <c r="D9" s="11"/>
      <c r="E9" s="12">
        <v>2338440</v>
      </c>
      <c r="F9" s="13">
        <v>314500</v>
      </c>
      <c r="I9" s="91">
        <f>'PPN-PPH'!F19</f>
        <v>303500</v>
      </c>
    </row>
    <row r="10" spans="1:9" ht="15" customHeight="1" x14ac:dyDescent="0.25">
      <c r="A10" s="6"/>
      <c r="B10" s="3"/>
      <c r="C10" s="3" t="s">
        <v>9</v>
      </c>
      <c r="D10" s="4"/>
      <c r="E10" s="9">
        <v>0</v>
      </c>
      <c r="F10" s="8">
        <v>0</v>
      </c>
      <c r="I10" s="91">
        <f>'PPN-PPH'!F82</f>
        <v>11000</v>
      </c>
    </row>
    <row r="11" spans="1:9" ht="15" customHeight="1" x14ac:dyDescent="0.25">
      <c r="A11" s="6"/>
      <c r="B11" s="3"/>
      <c r="C11" s="3" t="s">
        <v>10</v>
      </c>
      <c r="D11" s="4"/>
      <c r="E11" s="9">
        <v>0</v>
      </c>
      <c r="F11" s="8">
        <v>0</v>
      </c>
      <c r="I11" s="91">
        <f>I10+I9</f>
        <v>314500</v>
      </c>
    </row>
    <row r="12" spans="1:9" ht="15" customHeight="1" x14ac:dyDescent="0.25">
      <c r="A12" s="6"/>
      <c r="B12" s="3"/>
      <c r="C12" s="3" t="s">
        <v>11</v>
      </c>
      <c r="D12" s="4"/>
      <c r="E12" s="9">
        <v>0</v>
      </c>
      <c r="F12" s="13">
        <v>0</v>
      </c>
    </row>
    <row r="13" spans="1:9" ht="15" customHeight="1" x14ac:dyDescent="0.25">
      <c r="A13" s="6"/>
      <c r="B13" s="3"/>
      <c r="C13" s="3" t="s">
        <v>12</v>
      </c>
      <c r="D13" s="4"/>
      <c r="E13" s="9">
        <v>0</v>
      </c>
      <c r="F13" s="8">
        <v>0</v>
      </c>
    </row>
    <row r="14" spans="1:9" ht="15" customHeight="1" x14ac:dyDescent="0.25">
      <c r="A14" s="6"/>
      <c r="B14" s="3"/>
      <c r="C14" s="3" t="s">
        <v>13</v>
      </c>
      <c r="D14" s="4"/>
      <c r="E14" s="9">
        <v>0</v>
      </c>
      <c r="F14" s="8">
        <v>0</v>
      </c>
    </row>
    <row r="15" spans="1:9" ht="15" customHeight="1" x14ac:dyDescent="0.25">
      <c r="A15" s="6"/>
      <c r="B15" s="3"/>
      <c r="C15" s="3" t="s">
        <v>14</v>
      </c>
      <c r="D15" s="4"/>
      <c r="E15" s="9">
        <v>0</v>
      </c>
      <c r="F15" s="8">
        <v>0</v>
      </c>
    </row>
    <row r="16" spans="1:9" ht="15" customHeight="1" x14ac:dyDescent="0.25">
      <c r="A16" s="6"/>
      <c r="B16" s="3"/>
      <c r="C16" s="3" t="s">
        <v>15</v>
      </c>
      <c r="D16" s="4"/>
      <c r="E16" s="9">
        <v>0</v>
      </c>
      <c r="F16" s="8">
        <v>0</v>
      </c>
    </row>
    <row r="17" spans="1:6" ht="15" customHeight="1" x14ac:dyDescent="0.25">
      <c r="A17" s="6"/>
      <c r="B17" s="3"/>
      <c r="C17" s="3" t="s">
        <v>16</v>
      </c>
      <c r="D17" s="4"/>
      <c r="E17" s="9">
        <v>0</v>
      </c>
      <c r="F17" s="8">
        <v>0</v>
      </c>
    </row>
    <row r="18" spans="1:6" ht="15" customHeight="1" x14ac:dyDescent="0.25">
      <c r="A18" s="6"/>
      <c r="B18" s="3"/>
      <c r="C18" s="3" t="s">
        <v>17</v>
      </c>
      <c r="D18" s="4"/>
      <c r="E18" s="9">
        <v>0</v>
      </c>
      <c r="F18" s="8">
        <v>0</v>
      </c>
    </row>
    <row r="19" spans="1:6" ht="15" customHeight="1" x14ac:dyDescent="0.25">
      <c r="A19" s="6"/>
      <c r="B19" s="3"/>
      <c r="C19" s="3" t="s">
        <v>18</v>
      </c>
      <c r="D19" s="4"/>
      <c r="E19" s="9">
        <v>0</v>
      </c>
      <c r="F19" s="8">
        <v>0</v>
      </c>
    </row>
    <row r="20" spans="1:6" ht="15" customHeight="1" x14ac:dyDescent="0.25">
      <c r="A20" s="6"/>
      <c r="B20" s="3"/>
      <c r="C20" s="3" t="s">
        <v>19</v>
      </c>
      <c r="D20" s="4"/>
      <c r="E20" s="9">
        <v>0</v>
      </c>
      <c r="F20" s="8">
        <v>0</v>
      </c>
    </row>
    <row r="21" spans="1:6" ht="15" customHeight="1" x14ac:dyDescent="0.25">
      <c r="A21" s="6"/>
      <c r="B21" s="3"/>
      <c r="C21" s="3" t="s">
        <v>20</v>
      </c>
      <c r="D21" s="4"/>
      <c r="E21" s="9">
        <v>0</v>
      </c>
      <c r="F21" s="8">
        <v>0</v>
      </c>
    </row>
    <row r="22" spans="1:6" ht="15" customHeight="1" x14ac:dyDescent="0.25">
      <c r="A22" s="6"/>
      <c r="B22" s="3"/>
      <c r="C22" s="3" t="s">
        <v>21</v>
      </c>
      <c r="D22" s="4"/>
      <c r="E22" s="9">
        <v>0</v>
      </c>
      <c r="F22" s="8">
        <v>0</v>
      </c>
    </row>
    <row r="23" spans="1:6" ht="15" customHeight="1" x14ac:dyDescent="0.25">
      <c r="A23" s="6"/>
      <c r="B23" s="3"/>
      <c r="C23" s="3" t="s">
        <v>22</v>
      </c>
      <c r="D23" s="4"/>
      <c r="E23" s="9">
        <v>0</v>
      </c>
      <c r="F23" s="8">
        <v>0</v>
      </c>
    </row>
    <row r="24" spans="1:6" ht="15" customHeight="1" thickBot="1" x14ac:dyDescent="0.3">
      <c r="A24" s="14"/>
      <c r="B24" s="15"/>
      <c r="C24" s="15" t="s">
        <v>23</v>
      </c>
      <c r="D24" s="16"/>
      <c r="E24" s="17">
        <v>265000</v>
      </c>
      <c r="F24" s="18">
        <v>625500</v>
      </c>
    </row>
    <row r="25" spans="1:6" ht="15" customHeight="1" thickBot="1" x14ac:dyDescent="0.3">
      <c r="A25" s="19"/>
      <c r="B25" s="20"/>
      <c r="C25" s="20"/>
      <c r="D25" s="21" t="s">
        <v>24</v>
      </c>
      <c r="E25" s="22">
        <f>SUM(E8:E24)</f>
        <v>2603440</v>
      </c>
      <c r="F25" s="23">
        <f>SUM(F8:F24)</f>
        <v>940000</v>
      </c>
    </row>
    <row r="26" spans="1:6" ht="9.75" customHeight="1" x14ac:dyDescent="0.25">
      <c r="A26" s="24"/>
      <c r="B26" s="25"/>
      <c r="C26" s="25"/>
      <c r="D26" s="26"/>
      <c r="E26" s="27"/>
      <c r="F26" s="27"/>
    </row>
    <row r="27" spans="1:6" ht="15" customHeight="1" x14ac:dyDescent="0.25">
      <c r="A27" s="2"/>
      <c r="B27" s="7"/>
      <c r="C27" s="7" t="s">
        <v>25</v>
      </c>
      <c r="D27" s="28"/>
      <c r="E27" s="8"/>
      <c r="F27" s="8"/>
    </row>
    <row r="28" spans="1:6" ht="15" customHeight="1" x14ac:dyDescent="0.25">
      <c r="A28" s="6"/>
      <c r="B28" s="3"/>
      <c r="C28" s="3" t="s">
        <v>26</v>
      </c>
      <c r="D28" s="4"/>
      <c r="E28" s="9">
        <v>0</v>
      </c>
      <c r="F28" s="8">
        <v>0</v>
      </c>
    </row>
    <row r="29" spans="1:6" ht="15" customHeight="1" thickBot="1" x14ac:dyDescent="0.3">
      <c r="A29" s="14"/>
      <c r="B29" s="15"/>
      <c r="C29" s="15" t="s">
        <v>27</v>
      </c>
      <c r="D29" s="16"/>
      <c r="E29" s="17">
        <v>0</v>
      </c>
      <c r="F29" s="18">
        <v>0</v>
      </c>
    </row>
    <row r="30" spans="1:6" ht="15" customHeight="1" thickBot="1" x14ac:dyDescent="0.3">
      <c r="A30" s="19"/>
      <c r="B30" s="20"/>
      <c r="C30" s="20"/>
      <c r="D30" s="21" t="s">
        <v>28</v>
      </c>
      <c r="E30" s="22">
        <f>SUM(E28:E29)</f>
        <v>0</v>
      </c>
      <c r="F30" s="22">
        <f>SUM(F28:F29)</f>
        <v>0</v>
      </c>
    </row>
    <row r="31" spans="1:6" ht="7.5" customHeight="1" x14ac:dyDescent="0.25">
      <c r="A31" s="24"/>
      <c r="B31" s="25"/>
      <c r="C31" s="25"/>
      <c r="D31" s="26"/>
      <c r="E31" s="29"/>
      <c r="F31" s="29"/>
    </row>
    <row r="32" spans="1:6" ht="15" customHeight="1" x14ac:dyDescent="0.25">
      <c r="A32" s="6"/>
      <c r="B32" s="3"/>
      <c r="C32" s="3" t="s">
        <v>29</v>
      </c>
      <c r="D32" s="4"/>
      <c r="E32" s="9"/>
      <c r="F32" s="8"/>
    </row>
    <row r="33" spans="1:9" ht="15" customHeight="1" thickBot="1" x14ac:dyDescent="0.3">
      <c r="A33" s="14"/>
      <c r="B33" s="15"/>
      <c r="C33" s="15" t="s">
        <v>30</v>
      </c>
      <c r="D33" s="16"/>
      <c r="E33" s="17">
        <v>0</v>
      </c>
      <c r="F33" s="18">
        <v>0</v>
      </c>
    </row>
    <row r="34" spans="1:9" ht="15" customHeight="1" thickBot="1" x14ac:dyDescent="0.3">
      <c r="A34" s="19"/>
      <c r="B34" s="20"/>
      <c r="C34" s="20"/>
      <c r="D34" s="21" t="s">
        <v>31</v>
      </c>
      <c r="E34" s="22">
        <f>SUM(E32:E33)</f>
        <v>0</v>
      </c>
      <c r="F34" s="23">
        <v>0</v>
      </c>
    </row>
    <row r="35" spans="1:9" ht="15" customHeight="1" x14ac:dyDescent="0.25">
      <c r="A35" s="30"/>
      <c r="B35" s="31"/>
      <c r="C35" s="31" t="s">
        <v>32</v>
      </c>
      <c r="D35" s="32"/>
      <c r="E35" s="33">
        <f>E34+E30</f>
        <v>0</v>
      </c>
      <c r="F35" s="33">
        <f>F34+F30</f>
        <v>0</v>
      </c>
    </row>
    <row r="36" spans="1:9" ht="9" customHeight="1" x14ac:dyDescent="0.25">
      <c r="A36" s="2"/>
      <c r="B36" s="7"/>
      <c r="C36" s="7"/>
      <c r="D36" s="28"/>
      <c r="E36" s="34"/>
      <c r="F36" s="34"/>
    </row>
    <row r="37" spans="1:9" ht="15" customHeight="1" x14ac:dyDescent="0.25">
      <c r="A37" s="6"/>
      <c r="B37" s="7" t="s">
        <v>33</v>
      </c>
      <c r="C37" s="7"/>
      <c r="D37" s="28"/>
      <c r="E37" s="8"/>
      <c r="F37" s="8"/>
    </row>
    <row r="38" spans="1:9" ht="15" customHeight="1" x14ac:dyDescent="0.25">
      <c r="A38" s="6"/>
      <c r="B38" s="3"/>
      <c r="C38" s="3" t="s">
        <v>34</v>
      </c>
      <c r="D38" s="4"/>
      <c r="E38" s="9">
        <v>100000000</v>
      </c>
      <c r="F38" s="8">
        <v>100000000</v>
      </c>
    </row>
    <row r="39" spans="1:9" ht="15" customHeight="1" x14ac:dyDescent="0.25">
      <c r="A39" s="6"/>
      <c r="B39" s="3"/>
      <c r="C39" s="3" t="s">
        <v>35</v>
      </c>
      <c r="D39" s="4"/>
      <c r="E39" s="12">
        <v>435396450</v>
      </c>
      <c r="F39" s="13">
        <v>536912450</v>
      </c>
    </row>
    <row r="40" spans="1:9" ht="15" customHeight="1" x14ac:dyDescent="0.25">
      <c r="A40" s="6"/>
      <c r="B40" s="35"/>
      <c r="C40" s="35"/>
      <c r="D40" s="36" t="s">
        <v>36</v>
      </c>
      <c r="E40" s="9">
        <v>-256342164.28999999</v>
      </c>
      <c r="F40" s="8">
        <v>0</v>
      </c>
    </row>
    <row r="41" spans="1:9" ht="15" customHeight="1" x14ac:dyDescent="0.25">
      <c r="A41" s="6"/>
      <c r="B41" s="3"/>
      <c r="C41" s="3" t="s">
        <v>37</v>
      </c>
      <c r="D41" s="4"/>
      <c r="E41" s="9">
        <v>735890000</v>
      </c>
      <c r="F41" s="8">
        <v>735890000</v>
      </c>
      <c r="I41" s="91">
        <f>[1]Sheet1!$A$17</f>
        <v>0</v>
      </c>
    </row>
    <row r="42" spans="1:9" ht="15" customHeight="1" x14ac:dyDescent="0.25">
      <c r="A42" s="6"/>
      <c r="B42" s="35"/>
      <c r="C42" s="35"/>
      <c r="D42" s="36" t="s">
        <v>36</v>
      </c>
      <c r="E42" s="9">
        <v>-174158900</v>
      </c>
      <c r="F42" s="8">
        <v>0</v>
      </c>
    </row>
    <row r="43" spans="1:9" ht="15" customHeight="1" x14ac:dyDescent="0.25">
      <c r="A43" s="6"/>
      <c r="B43" s="3"/>
      <c r="C43" s="3" t="s">
        <v>38</v>
      </c>
      <c r="D43" s="4"/>
      <c r="E43" s="9">
        <v>1700000</v>
      </c>
      <c r="F43" s="8">
        <v>6700000</v>
      </c>
    </row>
    <row r="44" spans="1:9" ht="15" customHeight="1" x14ac:dyDescent="0.25">
      <c r="A44" s="6"/>
      <c r="B44" s="35"/>
      <c r="C44" s="35"/>
      <c r="D44" s="36" t="s">
        <v>36</v>
      </c>
      <c r="E44" s="9">
        <v>-127500</v>
      </c>
      <c r="F44" s="8">
        <v>0</v>
      </c>
    </row>
    <row r="45" spans="1:9" ht="15" customHeight="1" x14ac:dyDescent="0.25">
      <c r="A45" s="6"/>
      <c r="B45" s="3"/>
      <c r="C45" s="3" t="s">
        <v>39</v>
      </c>
      <c r="D45" s="4"/>
      <c r="E45" s="9">
        <v>539500</v>
      </c>
      <c r="F45" s="8">
        <v>539500</v>
      </c>
    </row>
    <row r="46" spans="1:9" ht="15" customHeight="1" x14ac:dyDescent="0.25">
      <c r="A46" s="6"/>
      <c r="B46" s="35"/>
      <c r="C46" s="35"/>
      <c r="D46" s="36" t="s">
        <v>36</v>
      </c>
      <c r="E46" s="9">
        <v>-223000</v>
      </c>
      <c r="F46" s="8">
        <v>0</v>
      </c>
    </row>
    <row r="47" spans="1:9" ht="15" customHeight="1" x14ac:dyDescent="0.25">
      <c r="A47" s="6"/>
      <c r="B47" s="3"/>
      <c r="C47" s="3" t="s">
        <v>40</v>
      </c>
      <c r="D47" s="4"/>
      <c r="E47" s="9">
        <v>0</v>
      </c>
      <c r="F47" s="8">
        <v>0</v>
      </c>
    </row>
    <row r="48" spans="1:9" ht="15" customHeight="1" thickBot="1" x14ac:dyDescent="0.3">
      <c r="A48" s="14"/>
      <c r="B48" s="37"/>
      <c r="C48" s="37"/>
      <c r="D48" s="38" t="s">
        <v>36</v>
      </c>
      <c r="E48" s="17">
        <v>0</v>
      </c>
      <c r="F48" s="18">
        <v>0</v>
      </c>
    </row>
    <row r="49" spans="1:6" ht="15" customHeight="1" thickBot="1" x14ac:dyDescent="0.3">
      <c r="A49" s="19"/>
      <c r="B49" s="20"/>
      <c r="C49" s="20"/>
      <c r="D49" s="21" t="s">
        <v>41</v>
      </c>
      <c r="E49" s="22">
        <f>SUM(E38:E48)</f>
        <v>842674385.71000004</v>
      </c>
      <c r="F49" s="23">
        <f>SUM(F38:F48)</f>
        <v>1380041950</v>
      </c>
    </row>
    <row r="50" spans="1:6" ht="9" customHeight="1" x14ac:dyDescent="0.25">
      <c r="A50" s="39"/>
      <c r="B50" s="40"/>
      <c r="C50" s="40"/>
      <c r="D50" s="41"/>
      <c r="E50" s="42"/>
      <c r="F50" s="43"/>
    </row>
    <row r="51" spans="1:6" ht="15" customHeight="1" x14ac:dyDescent="0.25">
      <c r="A51" s="6"/>
      <c r="B51" s="7" t="s">
        <v>42</v>
      </c>
      <c r="C51" s="7"/>
      <c r="D51" s="28"/>
      <c r="E51" s="9"/>
      <c r="F51" s="8"/>
    </row>
    <row r="52" spans="1:6" ht="15" customHeight="1" x14ac:dyDescent="0.25">
      <c r="A52" s="6"/>
      <c r="B52" s="3"/>
      <c r="C52" s="3" t="s">
        <v>43</v>
      </c>
      <c r="D52" s="4"/>
      <c r="E52" s="9">
        <v>0</v>
      </c>
      <c r="F52" s="8">
        <v>0</v>
      </c>
    </row>
    <row r="53" spans="1:6" ht="15" customHeight="1" x14ac:dyDescent="0.25">
      <c r="A53" s="6"/>
      <c r="B53" s="35"/>
      <c r="C53" s="35"/>
      <c r="D53" s="36" t="s">
        <v>36</v>
      </c>
      <c r="E53" s="9">
        <v>0</v>
      </c>
      <c r="F53" s="8">
        <v>0</v>
      </c>
    </row>
    <row r="54" spans="1:6" ht="15" customHeight="1" x14ac:dyDescent="0.25">
      <c r="A54" s="6"/>
      <c r="B54" s="3"/>
      <c r="C54" s="3" t="s">
        <v>44</v>
      </c>
      <c r="D54" s="4"/>
      <c r="E54" s="9">
        <v>0</v>
      </c>
      <c r="F54" s="8">
        <v>0</v>
      </c>
    </row>
    <row r="55" spans="1:6" ht="15" customHeight="1" x14ac:dyDescent="0.25">
      <c r="A55" s="6"/>
      <c r="B55" s="35"/>
      <c r="C55" s="35"/>
      <c r="D55" s="36" t="s">
        <v>36</v>
      </c>
      <c r="E55" s="9">
        <v>0</v>
      </c>
      <c r="F55" s="8">
        <v>0</v>
      </c>
    </row>
    <row r="56" spans="1:6" ht="15" customHeight="1" x14ac:dyDescent="0.25">
      <c r="A56" s="6"/>
      <c r="B56" s="3"/>
      <c r="C56" s="3" t="s">
        <v>45</v>
      </c>
      <c r="D56" s="4"/>
      <c r="E56" s="9">
        <v>675000</v>
      </c>
      <c r="F56" s="8">
        <v>539500</v>
      </c>
    </row>
    <row r="57" spans="1:6" ht="15" customHeight="1" thickBot="1" x14ac:dyDescent="0.3">
      <c r="A57" s="14"/>
      <c r="B57" s="37"/>
      <c r="C57" s="37"/>
      <c r="D57" s="38" t="s">
        <v>36</v>
      </c>
      <c r="E57" s="17">
        <v>0</v>
      </c>
      <c r="F57" s="18">
        <v>0</v>
      </c>
    </row>
    <row r="58" spans="1:6" ht="15" customHeight="1" thickBot="1" x14ac:dyDescent="0.3">
      <c r="A58" s="19"/>
      <c r="B58" s="20"/>
      <c r="C58" s="20"/>
      <c r="D58" s="21" t="s">
        <v>46</v>
      </c>
      <c r="E58" s="22">
        <f>SUM(E52:E57)</f>
        <v>675000</v>
      </c>
      <c r="F58" s="22">
        <f>SUM(F52:F57)</f>
        <v>539500</v>
      </c>
    </row>
    <row r="59" spans="1:6" ht="8.25" customHeight="1" thickBot="1" x14ac:dyDescent="0.3">
      <c r="A59" s="44"/>
      <c r="B59" s="45"/>
      <c r="C59" s="45"/>
      <c r="D59" s="46"/>
      <c r="E59" s="47"/>
      <c r="F59" s="48"/>
    </row>
    <row r="60" spans="1:6" ht="15" customHeight="1" thickTop="1" thickBot="1" x14ac:dyDescent="0.3">
      <c r="A60" s="49"/>
      <c r="B60" s="50" t="s">
        <v>47</v>
      </c>
      <c r="C60" s="50"/>
      <c r="D60" s="51"/>
      <c r="E60" s="52">
        <f>E58+E49+E25</f>
        <v>845952825.71000004</v>
      </c>
      <c r="F60" s="52">
        <f>F58+F49+F25</f>
        <v>1381521450</v>
      </c>
    </row>
    <row r="61" spans="1:6" ht="15.95" customHeight="1" thickTop="1" x14ac:dyDescent="0.25">
      <c r="A61" s="53"/>
      <c r="B61" s="53"/>
      <c r="C61" s="53"/>
      <c r="D61" s="53"/>
      <c r="E61" s="54"/>
      <c r="F61" s="54"/>
    </row>
    <row r="62" spans="1:6" ht="15.95" customHeight="1" x14ac:dyDescent="0.25">
      <c r="A62" s="55"/>
      <c r="B62" s="55"/>
      <c r="C62" s="55"/>
      <c r="D62" s="55"/>
      <c r="E62" s="56"/>
      <c r="F62" s="56"/>
    </row>
    <row r="63" spans="1:6" ht="15.95" customHeight="1" x14ac:dyDescent="0.25">
      <c r="A63" s="55"/>
      <c r="B63" s="55"/>
      <c r="C63" s="55"/>
      <c r="D63" s="55"/>
      <c r="E63" s="56"/>
      <c r="F63" s="56"/>
    </row>
    <row r="64" spans="1:6" ht="15.95" customHeight="1" x14ac:dyDescent="0.25">
      <c r="A64" s="55"/>
      <c r="B64" s="55"/>
      <c r="C64" s="55"/>
      <c r="D64" s="55"/>
      <c r="E64" s="56"/>
      <c r="F64" s="56"/>
    </row>
    <row r="65" spans="1:11" ht="15.95" customHeight="1" x14ac:dyDescent="0.25">
      <c r="A65" s="55"/>
      <c r="B65" s="55"/>
      <c r="C65" s="55"/>
      <c r="D65" s="55"/>
      <c r="E65" s="56"/>
      <c r="F65" s="56"/>
    </row>
    <row r="66" spans="1:11" ht="15.95" customHeight="1" x14ac:dyDescent="0.25">
      <c r="A66" s="55"/>
      <c r="B66" s="55"/>
      <c r="C66" s="55"/>
      <c r="D66" s="55"/>
      <c r="E66" s="56"/>
      <c r="F66" s="56"/>
    </row>
    <row r="67" spans="1:11" ht="15.95" customHeight="1" x14ac:dyDescent="0.25">
      <c r="A67" s="55"/>
      <c r="B67" s="55"/>
      <c r="C67" s="55"/>
      <c r="D67" s="55"/>
      <c r="E67" s="56"/>
      <c r="F67" s="56"/>
    </row>
    <row r="68" spans="1:11" ht="15.95" customHeight="1" x14ac:dyDescent="0.25">
      <c r="A68" s="55"/>
      <c r="B68" s="55"/>
      <c r="C68" s="55"/>
      <c r="D68" s="55"/>
      <c r="E68" s="56"/>
      <c r="F68" s="375">
        <v>2</v>
      </c>
    </row>
    <row r="69" spans="1:11" ht="15.95" customHeight="1" x14ac:dyDescent="0.25">
      <c r="A69" s="581" t="s">
        <v>2</v>
      </c>
      <c r="B69" s="581"/>
      <c r="C69" s="581"/>
      <c r="D69" s="581"/>
      <c r="E69" s="1" t="s">
        <v>3</v>
      </c>
      <c r="F69" s="1" t="s">
        <v>4</v>
      </c>
    </row>
    <row r="70" spans="1:11" ht="15.95" customHeight="1" x14ac:dyDescent="0.25">
      <c r="A70" s="2" t="s">
        <v>48</v>
      </c>
      <c r="B70" s="7"/>
      <c r="C70" s="3"/>
      <c r="D70" s="4"/>
      <c r="E70" s="8"/>
      <c r="F70" s="8"/>
      <c r="I70" s="91">
        <f>I72-11000</f>
        <v>-11000</v>
      </c>
    </row>
    <row r="71" spans="1:11" ht="15.95" customHeight="1" x14ac:dyDescent="0.25">
      <c r="A71" s="6"/>
      <c r="B71" s="7" t="s">
        <v>49</v>
      </c>
      <c r="C71" s="3"/>
      <c r="D71" s="4"/>
      <c r="E71" s="8"/>
      <c r="F71" s="8"/>
    </row>
    <row r="72" spans="1:11" ht="15.95" customHeight="1" x14ac:dyDescent="0.25">
      <c r="A72" s="6"/>
      <c r="B72" s="3"/>
      <c r="C72" s="3" t="s">
        <v>50</v>
      </c>
      <c r="D72" s="4"/>
      <c r="E72" s="9">
        <v>0</v>
      </c>
      <c r="F72" s="9">
        <v>0</v>
      </c>
      <c r="I72" s="90"/>
      <c r="J72" s="90"/>
      <c r="K72" s="91">
        <f>J72+I72</f>
        <v>0</v>
      </c>
    </row>
    <row r="73" spans="1:11" ht="15.95" customHeight="1" x14ac:dyDescent="0.25">
      <c r="A73" s="6"/>
      <c r="B73" s="3"/>
      <c r="C73" s="3" t="s">
        <v>51</v>
      </c>
      <c r="D73" s="4"/>
      <c r="E73" s="9">
        <v>0</v>
      </c>
      <c r="F73" s="9">
        <v>0</v>
      </c>
      <c r="H73" t="s">
        <v>1953</v>
      </c>
      <c r="I73" s="90">
        <v>18400000</v>
      </c>
      <c r="J73" s="90"/>
      <c r="K73" s="91">
        <f t="shared" ref="K73:K74" si="0">J73+I73</f>
        <v>18400000</v>
      </c>
    </row>
    <row r="74" spans="1:11" ht="15.95" customHeight="1" x14ac:dyDescent="0.25">
      <c r="A74" s="6"/>
      <c r="B74" s="3"/>
      <c r="C74" s="3" t="s">
        <v>52</v>
      </c>
      <c r="D74" s="4"/>
      <c r="E74" s="9">
        <v>0</v>
      </c>
      <c r="F74" s="9">
        <v>0</v>
      </c>
      <c r="H74" t="s">
        <v>758</v>
      </c>
      <c r="I74" s="90">
        <v>572350</v>
      </c>
      <c r="J74" s="90">
        <v>550575</v>
      </c>
      <c r="K74" s="91">
        <f t="shared" si="0"/>
        <v>1122925</v>
      </c>
    </row>
    <row r="75" spans="1:11" ht="15.95" customHeight="1" x14ac:dyDescent="0.25">
      <c r="A75" s="6"/>
      <c r="B75" s="3"/>
      <c r="C75" s="3" t="s">
        <v>53</v>
      </c>
      <c r="D75" s="4"/>
      <c r="E75" s="9">
        <v>0</v>
      </c>
      <c r="F75" s="9">
        <v>0</v>
      </c>
      <c r="K75" s="91">
        <f>K74+K73+K72</f>
        <v>19522925</v>
      </c>
    </row>
    <row r="76" spans="1:11" ht="15.95" customHeight="1" x14ac:dyDescent="0.25">
      <c r="A76" s="6"/>
      <c r="B76" s="3"/>
      <c r="C76" s="3" t="s">
        <v>54</v>
      </c>
      <c r="D76" s="4"/>
      <c r="E76" s="9">
        <v>2767027</v>
      </c>
      <c r="F76" s="9">
        <v>19522925</v>
      </c>
    </row>
    <row r="77" spans="1:11" ht="15.95" customHeight="1" thickBot="1" x14ac:dyDescent="0.3">
      <c r="A77" s="14"/>
      <c r="B77" s="15"/>
      <c r="C77" s="15" t="s">
        <v>55</v>
      </c>
      <c r="D77" s="16"/>
      <c r="E77" s="17">
        <v>0</v>
      </c>
      <c r="F77" s="17">
        <v>0</v>
      </c>
    </row>
    <row r="78" spans="1:11" ht="15.95" customHeight="1" thickBot="1" x14ac:dyDescent="0.3">
      <c r="A78" s="19"/>
      <c r="B78" s="20"/>
      <c r="C78" s="20"/>
      <c r="D78" s="21" t="s">
        <v>56</v>
      </c>
      <c r="E78" s="22">
        <f>SUM(E72:E77)</f>
        <v>2767027</v>
      </c>
      <c r="F78" s="22">
        <f>SUM(F72:F77)</f>
        <v>19522925</v>
      </c>
    </row>
    <row r="79" spans="1:11" ht="15.95" customHeight="1" x14ac:dyDescent="0.25">
      <c r="A79" s="39"/>
      <c r="B79" s="40"/>
      <c r="C79" s="40"/>
      <c r="D79" s="41"/>
      <c r="E79" s="43"/>
      <c r="F79" s="43"/>
    </row>
    <row r="80" spans="1:11" ht="15.95" customHeight="1" x14ac:dyDescent="0.25">
      <c r="A80" s="6"/>
      <c r="B80" s="7" t="s">
        <v>57</v>
      </c>
      <c r="C80" s="3"/>
      <c r="D80" s="4"/>
      <c r="E80" s="8"/>
      <c r="F80" s="8"/>
    </row>
    <row r="81" spans="1:9" ht="15.95" customHeight="1" x14ac:dyDescent="0.25">
      <c r="A81" s="6"/>
      <c r="B81" s="3"/>
      <c r="C81" s="3" t="s">
        <v>58</v>
      </c>
      <c r="D81" s="4"/>
      <c r="E81" s="9">
        <v>0</v>
      </c>
      <c r="F81" s="8">
        <v>0</v>
      </c>
    </row>
    <row r="82" spans="1:9" ht="15.95" customHeight="1" x14ac:dyDescent="0.25">
      <c r="A82" s="6"/>
      <c r="B82" s="3"/>
      <c r="C82" s="3" t="s">
        <v>59</v>
      </c>
      <c r="D82" s="4"/>
      <c r="E82" s="9">
        <v>0</v>
      </c>
      <c r="F82" s="8">
        <v>0</v>
      </c>
    </row>
    <row r="83" spans="1:9" ht="15.95" customHeight="1" x14ac:dyDescent="0.25">
      <c r="A83" s="6"/>
      <c r="B83" s="3"/>
      <c r="C83" s="3" t="s">
        <v>60</v>
      </c>
      <c r="D83" s="4"/>
      <c r="E83" s="9">
        <v>0</v>
      </c>
      <c r="F83" s="8">
        <v>0</v>
      </c>
    </row>
    <row r="84" spans="1:9" ht="15.95" customHeight="1" x14ac:dyDescent="0.25">
      <c r="A84" s="6"/>
      <c r="B84" s="3"/>
      <c r="C84" s="3" t="s">
        <v>61</v>
      </c>
      <c r="D84" s="4"/>
      <c r="E84" s="9">
        <v>0</v>
      </c>
      <c r="F84" s="8">
        <v>0</v>
      </c>
    </row>
    <row r="85" spans="1:9" ht="15.95" customHeight="1" thickBot="1" x14ac:dyDescent="0.3">
      <c r="A85" s="6"/>
      <c r="B85" s="15"/>
      <c r="C85" s="15" t="s">
        <v>62</v>
      </c>
      <c r="D85" s="16"/>
      <c r="E85" s="17">
        <v>0</v>
      </c>
      <c r="F85" s="18">
        <v>0</v>
      </c>
    </row>
    <row r="86" spans="1:9" ht="15.95" customHeight="1" thickBot="1" x14ac:dyDescent="0.3">
      <c r="A86" s="57"/>
      <c r="B86" s="20"/>
      <c r="C86" s="20"/>
      <c r="D86" s="21" t="s">
        <v>63</v>
      </c>
      <c r="E86" s="22">
        <f>SUM(E81:E85)</f>
        <v>0</v>
      </c>
      <c r="F86" s="23">
        <f>SUM(F81:F85)</f>
        <v>0</v>
      </c>
    </row>
    <row r="87" spans="1:9" ht="15.95" customHeight="1" thickBot="1" x14ac:dyDescent="0.3">
      <c r="A87" s="58"/>
      <c r="B87" s="45"/>
      <c r="C87" s="45"/>
      <c r="D87" s="59"/>
      <c r="E87" s="47"/>
      <c r="F87" s="48"/>
    </row>
    <row r="88" spans="1:9" ht="15.95" customHeight="1" thickTop="1" thickBot="1" x14ac:dyDescent="0.3">
      <c r="A88" s="60"/>
      <c r="B88" s="61" t="s">
        <v>64</v>
      </c>
      <c r="C88" s="61"/>
      <c r="D88" s="62"/>
      <c r="E88" s="63">
        <f>E86+E78</f>
        <v>2767027</v>
      </c>
      <c r="F88" s="63">
        <f>F86+F78</f>
        <v>19522925</v>
      </c>
    </row>
    <row r="89" spans="1:9" ht="15.95" customHeight="1" thickTop="1" x14ac:dyDescent="0.25">
      <c r="A89" s="39"/>
      <c r="B89" s="40"/>
      <c r="C89" s="40"/>
      <c r="D89" s="41"/>
      <c r="E89" s="64"/>
      <c r="F89" s="64"/>
    </row>
    <row r="90" spans="1:9" ht="15.95" customHeight="1" thickBot="1" x14ac:dyDescent="0.3">
      <c r="A90" s="65" t="s">
        <v>65</v>
      </c>
      <c r="B90" s="66"/>
      <c r="C90" s="66"/>
      <c r="D90" s="67"/>
      <c r="E90" s="18"/>
      <c r="F90" s="18"/>
    </row>
    <row r="91" spans="1:9" ht="15.95" customHeight="1" thickBot="1" x14ac:dyDescent="0.3">
      <c r="A91" s="68"/>
      <c r="B91" s="69" t="s">
        <v>66</v>
      </c>
      <c r="C91" s="70"/>
      <c r="D91" s="71"/>
      <c r="E91" s="72">
        <f>E60-E88</f>
        <v>843185798.71000004</v>
      </c>
      <c r="F91" s="72">
        <f>F60-F88</f>
        <v>1361998525</v>
      </c>
    </row>
    <row r="92" spans="1:9" ht="15.95" customHeight="1" thickTop="1" thickBot="1" x14ac:dyDescent="0.3">
      <c r="A92" s="60"/>
      <c r="B92" s="61" t="s">
        <v>67</v>
      </c>
      <c r="C92" s="61"/>
      <c r="D92" s="62"/>
      <c r="E92" s="73">
        <f>E91</f>
        <v>843185798.71000004</v>
      </c>
      <c r="F92" s="73">
        <f>F91</f>
        <v>1361998525</v>
      </c>
    </row>
    <row r="93" spans="1:9" ht="15.95" customHeight="1" thickTop="1" thickBot="1" x14ac:dyDescent="0.3">
      <c r="A93" s="74"/>
      <c r="B93" s="55"/>
      <c r="C93" s="55"/>
      <c r="D93" s="75"/>
      <c r="E93" s="76"/>
      <c r="F93" s="77"/>
    </row>
    <row r="94" spans="1:9" ht="15.95" customHeight="1" thickBot="1" x14ac:dyDescent="0.3">
      <c r="A94" s="78" t="s">
        <v>68</v>
      </c>
      <c r="B94" s="79"/>
      <c r="C94" s="79"/>
      <c r="D94" s="80"/>
      <c r="E94" s="81">
        <f>E92+E88</f>
        <v>845952825.71000004</v>
      </c>
      <c r="F94" s="81">
        <f>F92+F88</f>
        <v>1381521450</v>
      </c>
      <c r="I94" s="425">
        <f>F94-E94</f>
        <v>535568624.28999996</v>
      </c>
    </row>
    <row r="95" spans="1:9" ht="15.75" thickTop="1" x14ac:dyDescent="0.25">
      <c r="A95" s="82"/>
      <c r="B95" s="82"/>
      <c r="C95" s="82"/>
      <c r="D95" s="82"/>
      <c r="E95" s="582" t="s">
        <v>769</v>
      </c>
      <c r="F95" s="582"/>
    </row>
    <row r="96" spans="1:9" x14ac:dyDescent="0.25">
      <c r="A96" s="82"/>
      <c r="B96" s="82"/>
      <c r="C96" s="82"/>
      <c r="D96" s="82"/>
      <c r="E96" s="582" t="s">
        <v>69</v>
      </c>
      <c r="F96" s="582"/>
    </row>
    <row r="97" spans="1:6" x14ac:dyDescent="0.25">
      <c r="A97" s="82"/>
      <c r="B97" s="82"/>
      <c r="C97" s="82"/>
      <c r="D97" s="82"/>
      <c r="E97" s="83"/>
      <c r="F97" s="82"/>
    </row>
    <row r="98" spans="1:6" x14ac:dyDescent="0.25">
      <c r="A98" s="82"/>
      <c r="B98" s="82"/>
      <c r="C98" s="82"/>
      <c r="D98" s="82"/>
      <c r="E98" s="83"/>
      <c r="F98" s="82"/>
    </row>
    <row r="99" spans="1:6" x14ac:dyDescent="0.25">
      <c r="A99" s="82"/>
      <c r="B99" s="82"/>
      <c r="C99" s="82"/>
      <c r="D99" s="82"/>
      <c r="E99" s="83"/>
      <c r="F99" s="82"/>
    </row>
    <row r="100" spans="1:6" x14ac:dyDescent="0.25">
      <c r="A100" s="82"/>
      <c r="B100" s="82"/>
      <c r="C100" s="82"/>
      <c r="D100" s="82"/>
      <c r="E100" s="582" t="s">
        <v>773</v>
      </c>
      <c r="F100" s="582"/>
    </row>
    <row r="101" spans="1:6" x14ac:dyDescent="0.25">
      <c r="A101" s="82"/>
      <c r="B101" s="82"/>
      <c r="C101" s="82"/>
      <c r="D101" s="82"/>
      <c r="E101" s="582" t="s">
        <v>774</v>
      </c>
      <c r="F101" s="582"/>
    </row>
    <row r="102" spans="1:6" x14ac:dyDescent="0.25">
      <c r="A102" s="82"/>
      <c r="B102" s="82"/>
      <c r="C102" s="82"/>
      <c r="D102" s="82"/>
      <c r="E102" s="582" t="s">
        <v>624</v>
      </c>
      <c r="F102" s="582"/>
    </row>
  </sheetData>
  <mergeCells count="10">
    <mergeCell ref="E95:F95"/>
    <mergeCell ref="E96:F96"/>
    <mergeCell ref="E100:F100"/>
    <mergeCell ref="E101:F101"/>
    <mergeCell ref="E102:F102"/>
    <mergeCell ref="A1:F1"/>
    <mergeCell ref="A2:F2"/>
    <mergeCell ref="A3:F3"/>
    <mergeCell ref="A5:D5"/>
    <mergeCell ref="A69:D69"/>
  </mergeCells>
  <pageMargins left="0.78740157480314965" right="0.19685039370078741" top="0.19685039370078741" bottom="0.59055118110236227" header="0.31496062992125984" footer="0.31496062992125984"/>
  <pageSetup paperSize="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0"/>
  <sheetViews>
    <sheetView topLeftCell="A7" zoomScale="75" zoomScaleNormal="75" workbookViewId="0">
      <selection activeCell="K21" sqref="K21"/>
    </sheetView>
  </sheetViews>
  <sheetFormatPr defaultRowHeight="15" x14ac:dyDescent="0.25"/>
  <cols>
    <col min="1" max="1" width="5.28515625" style="493" customWidth="1"/>
    <col min="2" max="2" width="14.28515625" style="493" customWidth="1"/>
    <col min="3" max="3" width="117.28515625" style="568" customWidth="1"/>
    <col min="4" max="4" width="32.42578125" style="493" customWidth="1"/>
    <col min="5" max="5" width="19.140625" style="493" customWidth="1"/>
    <col min="6" max="6" width="22.7109375" style="493" customWidth="1"/>
    <col min="7" max="7" width="16.5703125" style="493" customWidth="1"/>
    <col min="8" max="8" width="9.140625" style="493"/>
    <col min="9" max="9" width="13.85546875" style="493" customWidth="1"/>
    <col min="10" max="10" width="9.140625" style="493"/>
    <col min="11" max="11" width="13.5703125" style="493" customWidth="1"/>
    <col min="12" max="16384" width="9.140625" style="493"/>
  </cols>
  <sheetData>
    <row r="1" spans="1:11" ht="15.75" x14ac:dyDescent="0.25">
      <c r="A1" s="642" t="s">
        <v>627</v>
      </c>
      <c r="B1" s="642"/>
      <c r="C1" s="642"/>
      <c r="D1" s="642"/>
      <c r="E1" s="642"/>
      <c r="F1" s="642"/>
      <c r="G1" s="642"/>
    </row>
    <row r="2" spans="1:11" ht="15.75" x14ac:dyDescent="0.25">
      <c r="A2" s="642" t="s">
        <v>629</v>
      </c>
      <c r="B2" s="642"/>
      <c r="C2" s="642"/>
      <c r="D2" s="642"/>
      <c r="E2" s="642"/>
      <c r="F2" s="642"/>
      <c r="G2" s="642"/>
    </row>
    <row r="3" spans="1:11" ht="15.75" x14ac:dyDescent="0.25">
      <c r="A3" s="642" t="s">
        <v>791</v>
      </c>
      <c r="B3" s="642"/>
      <c r="C3" s="642"/>
      <c r="D3" s="642"/>
      <c r="E3" s="642"/>
      <c r="F3" s="642"/>
      <c r="G3" s="642"/>
    </row>
    <row r="4" spans="1:11" ht="15.75" x14ac:dyDescent="0.25">
      <c r="A4" s="642" t="s">
        <v>792</v>
      </c>
      <c r="B4" s="642"/>
      <c r="C4" s="642"/>
      <c r="D4" s="642"/>
      <c r="E4" s="642"/>
      <c r="F4" s="642"/>
      <c r="G4" s="642"/>
    </row>
    <row r="5" spans="1:11" ht="15.75" x14ac:dyDescent="0.25">
      <c r="A5" s="642" t="s">
        <v>793</v>
      </c>
      <c r="B5" s="642"/>
      <c r="C5" s="642"/>
      <c r="D5" s="642"/>
      <c r="E5" s="642"/>
      <c r="F5" s="642"/>
      <c r="G5" s="642"/>
    </row>
    <row r="6" spans="1:11" x14ac:dyDescent="0.25">
      <c r="A6" s="499"/>
      <c r="B6" s="499"/>
      <c r="C6" s="500"/>
      <c r="D6" s="499"/>
      <c r="E6" s="499"/>
      <c r="F6" s="499"/>
      <c r="G6" s="499"/>
    </row>
    <row r="7" spans="1:11" ht="15.75" x14ac:dyDescent="0.25">
      <c r="A7" s="501" t="s">
        <v>630</v>
      </c>
      <c r="B7" s="501" t="s">
        <v>794</v>
      </c>
      <c r="C7" s="502" t="s">
        <v>2</v>
      </c>
      <c r="D7" s="501" t="s">
        <v>795</v>
      </c>
      <c r="E7" s="501" t="s">
        <v>796</v>
      </c>
      <c r="F7" s="501" t="s">
        <v>797</v>
      </c>
      <c r="G7" s="501" t="s">
        <v>721</v>
      </c>
    </row>
    <row r="8" spans="1:11" ht="15.75" x14ac:dyDescent="0.25">
      <c r="A8" s="487"/>
      <c r="B8" s="487"/>
      <c r="C8" s="503" t="s">
        <v>798</v>
      </c>
      <c r="D8" s="487"/>
      <c r="E8" s="504">
        <f>[2]BKU!$E$1545</f>
        <v>1883977783</v>
      </c>
      <c r="F8" s="492">
        <v>1881639343</v>
      </c>
      <c r="G8" s="490">
        <f>E8-F8</f>
        <v>2338440</v>
      </c>
    </row>
    <row r="9" spans="1:11" x14ac:dyDescent="0.25">
      <c r="A9" s="505">
        <v>1</v>
      </c>
      <c r="B9" s="506">
        <v>42010</v>
      </c>
      <c r="C9" s="495" t="s">
        <v>799</v>
      </c>
      <c r="D9" s="487" t="s">
        <v>800</v>
      </c>
      <c r="E9" s="490">
        <v>92220405</v>
      </c>
      <c r="F9" s="490"/>
      <c r="G9" s="490">
        <f>G8+E9-F9</f>
        <v>94558845</v>
      </c>
    </row>
    <row r="10" spans="1:11" x14ac:dyDescent="0.25">
      <c r="A10" s="505">
        <v>2</v>
      </c>
      <c r="B10" s="506">
        <f>B9</f>
        <v>42010</v>
      </c>
      <c r="C10" s="495" t="s">
        <v>801</v>
      </c>
      <c r="D10" s="487" t="str">
        <f>D9</f>
        <v>120,12027,00,00,5,1,1,01</v>
      </c>
      <c r="E10" s="490"/>
      <c r="F10" s="490">
        <v>92220405</v>
      </c>
      <c r="G10" s="490">
        <f t="shared" ref="G10:G18" si="0">G9+E10-F10</f>
        <v>2338440</v>
      </c>
    </row>
    <row r="11" spans="1:11" x14ac:dyDescent="0.25">
      <c r="A11" s="505">
        <v>3</v>
      </c>
      <c r="B11" s="506">
        <v>42018</v>
      </c>
      <c r="C11" s="495" t="s">
        <v>802</v>
      </c>
      <c r="D11" s="487"/>
      <c r="E11" s="497"/>
      <c r="F11" s="490">
        <v>2338440</v>
      </c>
      <c r="G11" s="490">
        <f>G10+E11-F11</f>
        <v>0</v>
      </c>
    </row>
    <row r="12" spans="1:11" x14ac:dyDescent="0.25">
      <c r="A12" s="505">
        <v>4</v>
      </c>
      <c r="B12" s="506">
        <v>42030</v>
      </c>
      <c r="C12" s="495" t="s">
        <v>803</v>
      </c>
      <c r="D12" s="487" t="str">
        <f>D10</f>
        <v>120,12027,00,00,5,1,1,01</v>
      </c>
      <c r="E12" s="497">
        <v>92220405</v>
      </c>
      <c r="F12" s="490"/>
      <c r="G12" s="490">
        <f t="shared" si="0"/>
        <v>92220405</v>
      </c>
      <c r="K12" s="575">
        <v>400000</v>
      </c>
    </row>
    <row r="13" spans="1:11" x14ac:dyDescent="0.25">
      <c r="A13" s="505">
        <v>5</v>
      </c>
      <c r="B13" s="506">
        <v>42030</v>
      </c>
      <c r="C13" s="495" t="s">
        <v>1886</v>
      </c>
      <c r="D13" s="487"/>
      <c r="E13" s="497">
        <v>14000</v>
      </c>
      <c r="F13" s="490"/>
      <c r="G13" s="490">
        <f t="shared" si="0"/>
        <v>92234405</v>
      </c>
      <c r="K13" s="575">
        <v>20000</v>
      </c>
    </row>
    <row r="14" spans="1:11" x14ac:dyDescent="0.25">
      <c r="A14" s="505">
        <v>6</v>
      </c>
      <c r="B14" s="506">
        <v>42030</v>
      </c>
      <c r="C14" s="495" t="s">
        <v>1886</v>
      </c>
      <c r="D14" s="487"/>
      <c r="E14" s="497">
        <v>12930</v>
      </c>
      <c r="F14" s="490"/>
      <c r="G14" s="490">
        <f t="shared" si="0"/>
        <v>92247335</v>
      </c>
      <c r="K14" s="575">
        <v>271000</v>
      </c>
    </row>
    <row r="15" spans="1:11" x14ac:dyDescent="0.25">
      <c r="A15" s="505">
        <v>7</v>
      </c>
      <c r="B15" s="506">
        <v>42030</v>
      </c>
      <c r="C15" s="495" t="s">
        <v>1887</v>
      </c>
      <c r="D15" s="487"/>
      <c r="E15" s="497">
        <v>4500</v>
      </c>
      <c r="F15" s="490"/>
      <c r="G15" s="490">
        <f t="shared" si="0"/>
        <v>92251835</v>
      </c>
      <c r="K15" s="575">
        <v>29500</v>
      </c>
    </row>
    <row r="16" spans="1:11" x14ac:dyDescent="0.25">
      <c r="A16" s="505">
        <v>8</v>
      </c>
      <c r="B16" s="506">
        <v>42030</v>
      </c>
      <c r="C16" s="495" t="s">
        <v>1888</v>
      </c>
      <c r="D16" s="487"/>
      <c r="E16" s="497">
        <v>5000</v>
      </c>
      <c r="F16" s="490"/>
      <c r="G16" s="490">
        <f t="shared" si="0"/>
        <v>92256835</v>
      </c>
      <c r="K16" s="575">
        <v>8000</v>
      </c>
    </row>
    <row r="17" spans="1:11" x14ac:dyDescent="0.25">
      <c r="A17" s="505">
        <v>9</v>
      </c>
      <c r="B17" s="506">
        <v>42030</v>
      </c>
      <c r="C17" s="495" t="s">
        <v>1889</v>
      </c>
      <c r="D17" s="487"/>
      <c r="E17" s="497">
        <v>6000</v>
      </c>
      <c r="F17" s="490"/>
      <c r="G17" s="490">
        <f t="shared" si="0"/>
        <v>92262835</v>
      </c>
      <c r="K17" s="575">
        <v>15500</v>
      </c>
    </row>
    <row r="18" spans="1:11" x14ac:dyDescent="0.25">
      <c r="A18" s="505">
        <v>1</v>
      </c>
      <c r="B18" s="507">
        <v>42037</v>
      </c>
      <c r="C18" s="494" t="s">
        <v>824</v>
      </c>
      <c r="D18" s="487" t="s">
        <v>800</v>
      </c>
      <c r="E18" s="490"/>
      <c r="F18" s="490">
        <v>92220405</v>
      </c>
      <c r="G18" s="490">
        <f t="shared" si="0"/>
        <v>42430</v>
      </c>
      <c r="K18" s="575">
        <v>20000</v>
      </c>
    </row>
    <row r="19" spans="1:11" x14ac:dyDescent="0.25">
      <c r="A19" s="505">
        <v>2</v>
      </c>
      <c r="B19" s="506">
        <v>42039</v>
      </c>
      <c r="C19" s="494" t="s">
        <v>825</v>
      </c>
      <c r="D19" s="487"/>
      <c r="E19" s="490">
        <v>61900000</v>
      </c>
      <c r="F19" s="490"/>
      <c r="G19" s="490">
        <f t="shared" ref="G19:G77" si="1">G18+E19-F19</f>
        <v>61942430</v>
      </c>
      <c r="K19" s="575">
        <f>SUM(K13:K18)</f>
        <v>364000</v>
      </c>
    </row>
    <row r="20" spans="1:11" x14ac:dyDescent="0.25">
      <c r="A20" s="505">
        <v>3</v>
      </c>
      <c r="B20" s="506">
        <v>42039</v>
      </c>
      <c r="C20" s="494" t="s">
        <v>826</v>
      </c>
      <c r="D20" s="487"/>
      <c r="E20" s="490"/>
      <c r="F20" s="490">
        <v>55000000</v>
      </c>
      <c r="G20" s="490">
        <f t="shared" si="1"/>
        <v>6942430</v>
      </c>
      <c r="K20" s="575">
        <f>K12-K19</f>
        <v>36000</v>
      </c>
    </row>
    <row r="21" spans="1:11" x14ac:dyDescent="0.25">
      <c r="A21" s="505">
        <v>4</v>
      </c>
      <c r="B21" s="506">
        <v>42039</v>
      </c>
      <c r="C21" s="494" t="s">
        <v>827</v>
      </c>
      <c r="D21" s="487"/>
      <c r="E21" s="490">
        <v>55000000</v>
      </c>
      <c r="F21" s="490"/>
      <c r="G21" s="490">
        <f t="shared" si="1"/>
        <v>61942430</v>
      </c>
      <c r="K21" s="575"/>
    </row>
    <row r="22" spans="1:11" x14ac:dyDescent="0.25">
      <c r="A22" s="505">
        <v>5</v>
      </c>
      <c r="B22" s="506">
        <v>42039</v>
      </c>
      <c r="C22" s="494" t="s">
        <v>828</v>
      </c>
      <c r="D22" s="487" t="s">
        <v>829</v>
      </c>
      <c r="E22" s="490"/>
      <c r="F22" s="508">
        <v>300000</v>
      </c>
      <c r="G22" s="490">
        <f t="shared" si="1"/>
        <v>61642430</v>
      </c>
    </row>
    <row r="23" spans="1:11" x14ac:dyDescent="0.25">
      <c r="A23" s="505">
        <v>6</v>
      </c>
      <c r="B23" s="506">
        <v>42039</v>
      </c>
      <c r="C23" s="494" t="s">
        <v>830</v>
      </c>
      <c r="D23" s="487" t="s">
        <v>831</v>
      </c>
      <c r="E23" s="490"/>
      <c r="F23" s="508">
        <v>210000</v>
      </c>
      <c r="G23" s="490">
        <f t="shared" si="1"/>
        <v>61432430</v>
      </c>
    </row>
    <row r="24" spans="1:11" x14ac:dyDescent="0.25">
      <c r="A24" s="505">
        <v>7</v>
      </c>
      <c r="B24" s="506">
        <v>42039</v>
      </c>
      <c r="C24" s="494" t="s">
        <v>832</v>
      </c>
      <c r="D24" s="487" t="str">
        <f>D23</f>
        <v>122,12027,17,032,5,2,2,01,01</v>
      </c>
      <c r="E24" s="490"/>
      <c r="F24" s="508">
        <v>125000</v>
      </c>
      <c r="G24" s="490">
        <f t="shared" si="1"/>
        <v>61307430</v>
      </c>
    </row>
    <row r="25" spans="1:11" x14ac:dyDescent="0.25">
      <c r="A25" s="505">
        <v>8</v>
      </c>
      <c r="B25" s="506">
        <v>42039</v>
      </c>
      <c r="C25" s="494" t="s">
        <v>833</v>
      </c>
      <c r="D25" s="487" t="s">
        <v>834</v>
      </c>
      <c r="E25" s="490"/>
      <c r="F25" s="508">
        <v>150000</v>
      </c>
      <c r="G25" s="490">
        <f t="shared" si="1"/>
        <v>61157430</v>
      </c>
    </row>
    <row r="26" spans="1:11" x14ac:dyDescent="0.25">
      <c r="A26" s="505">
        <v>9</v>
      </c>
      <c r="B26" s="506">
        <v>42039</v>
      </c>
      <c r="C26" s="494" t="s">
        <v>835</v>
      </c>
      <c r="D26" s="487" t="s">
        <v>836</v>
      </c>
      <c r="E26" s="490"/>
      <c r="F26" s="508">
        <v>500000</v>
      </c>
      <c r="G26" s="490">
        <f t="shared" si="1"/>
        <v>60657430</v>
      </c>
    </row>
    <row r="27" spans="1:11" x14ac:dyDescent="0.25">
      <c r="A27" s="505"/>
      <c r="B27" s="506"/>
      <c r="C27" s="494" t="s">
        <v>837</v>
      </c>
      <c r="D27" s="487"/>
      <c r="E27" s="490"/>
      <c r="F27" s="490"/>
      <c r="G27" s="490">
        <f t="shared" si="1"/>
        <v>60657430</v>
      </c>
    </row>
    <row r="28" spans="1:11" x14ac:dyDescent="0.25">
      <c r="A28" s="505">
        <v>10</v>
      </c>
      <c r="B28" s="506">
        <v>42039</v>
      </c>
      <c r="C28" s="494" t="s">
        <v>838</v>
      </c>
      <c r="D28" s="487"/>
      <c r="E28" s="508">
        <v>10000</v>
      </c>
      <c r="F28" s="490"/>
      <c r="G28" s="490">
        <f t="shared" si="1"/>
        <v>60667430</v>
      </c>
    </row>
    <row r="29" spans="1:11" x14ac:dyDescent="0.25">
      <c r="A29" s="505">
        <v>11</v>
      </c>
      <c r="B29" s="506">
        <v>42039</v>
      </c>
      <c r="C29" s="494" t="s">
        <v>839</v>
      </c>
      <c r="D29" s="487" t="s">
        <v>840</v>
      </c>
      <c r="E29" s="490"/>
      <c r="F29" s="508">
        <v>300000</v>
      </c>
      <c r="G29" s="490">
        <f t="shared" si="1"/>
        <v>60367430</v>
      </c>
    </row>
    <row r="30" spans="1:11" x14ac:dyDescent="0.25">
      <c r="A30" s="505">
        <v>12</v>
      </c>
      <c r="B30" s="506">
        <v>42039</v>
      </c>
      <c r="C30" s="494" t="s">
        <v>841</v>
      </c>
      <c r="D30" s="487"/>
      <c r="E30" s="508">
        <v>6000</v>
      </c>
      <c r="F30" s="490"/>
      <c r="G30" s="490">
        <f t="shared" si="1"/>
        <v>60373430</v>
      </c>
    </row>
    <row r="31" spans="1:11" x14ac:dyDescent="0.25">
      <c r="A31" s="505">
        <v>13</v>
      </c>
      <c r="B31" s="506">
        <v>42039</v>
      </c>
      <c r="C31" s="494" t="s">
        <v>842</v>
      </c>
      <c r="D31" s="487" t="s">
        <v>843</v>
      </c>
      <c r="E31" s="490"/>
      <c r="F31" s="508">
        <v>2070000</v>
      </c>
      <c r="G31" s="490">
        <f t="shared" si="1"/>
        <v>58303430</v>
      </c>
    </row>
    <row r="32" spans="1:11" x14ac:dyDescent="0.25">
      <c r="A32" s="505"/>
      <c r="B32" s="487"/>
      <c r="C32" s="494" t="s">
        <v>844</v>
      </c>
      <c r="D32" s="487"/>
      <c r="E32" s="490"/>
      <c r="F32" s="490"/>
      <c r="G32" s="490">
        <f t="shared" si="1"/>
        <v>58303430</v>
      </c>
    </row>
    <row r="33" spans="1:7" x14ac:dyDescent="0.25">
      <c r="A33" s="505">
        <v>14</v>
      </c>
      <c r="B33" s="506">
        <v>42044</v>
      </c>
      <c r="C33" s="494" t="s">
        <v>845</v>
      </c>
      <c r="D33" s="487" t="s">
        <v>846</v>
      </c>
      <c r="E33" s="490"/>
      <c r="F33" s="508">
        <v>15000</v>
      </c>
      <c r="G33" s="490">
        <f t="shared" si="1"/>
        <v>58288430</v>
      </c>
    </row>
    <row r="34" spans="1:7" x14ac:dyDescent="0.25">
      <c r="A34" s="505">
        <v>15</v>
      </c>
      <c r="B34" s="506">
        <v>42045</v>
      </c>
      <c r="C34" s="494" t="s">
        <v>847</v>
      </c>
      <c r="D34" s="487" t="s">
        <v>848</v>
      </c>
      <c r="E34" s="490"/>
      <c r="F34" s="508">
        <v>760000</v>
      </c>
      <c r="G34" s="490">
        <f t="shared" si="1"/>
        <v>57528430</v>
      </c>
    </row>
    <row r="35" spans="1:7" x14ac:dyDescent="0.25">
      <c r="A35" s="505"/>
      <c r="B35" s="487"/>
      <c r="C35" s="494" t="s">
        <v>849</v>
      </c>
      <c r="D35" s="487"/>
      <c r="E35" s="490"/>
      <c r="F35" s="490"/>
      <c r="G35" s="490">
        <f t="shared" si="1"/>
        <v>57528430</v>
      </c>
    </row>
    <row r="36" spans="1:7" x14ac:dyDescent="0.25">
      <c r="A36" s="505"/>
      <c r="B36" s="487"/>
      <c r="C36" s="494" t="s">
        <v>850</v>
      </c>
      <c r="D36" s="487"/>
      <c r="E36" s="490"/>
      <c r="F36" s="490"/>
      <c r="G36" s="490">
        <f t="shared" si="1"/>
        <v>57528430</v>
      </c>
    </row>
    <row r="37" spans="1:7" x14ac:dyDescent="0.25">
      <c r="A37" s="505">
        <v>16</v>
      </c>
      <c r="B37" s="506">
        <v>42045</v>
      </c>
      <c r="C37" s="494" t="s">
        <v>851</v>
      </c>
      <c r="D37" s="487" t="s">
        <v>852</v>
      </c>
      <c r="E37" s="490"/>
      <c r="F37" s="508">
        <v>140000</v>
      </c>
      <c r="G37" s="490">
        <f t="shared" si="1"/>
        <v>57388430</v>
      </c>
    </row>
    <row r="38" spans="1:7" x14ac:dyDescent="0.25">
      <c r="A38" s="505">
        <v>17</v>
      </c>
      <c r="B38" s="506">
        <v>42045</v>
      </c>
      <c r="C38" s="494" t="s">
        <v>853</v>
      </c>
      <c r="D38" s="487" t="s">
        <v>854</v>
      </c>
      <c r="E38" s="490"/>
      <c r="F38" s="508">
        <v>75000</v>
      </c>
      <c r="G38" s="490">
        <f t="shared" si="1"/>
        <v>57313430</v>
      </c>
    </row>
    <row r="39" spans="1:7" x14ac:dyDescent="0.25">
      <c r="A39" s="505">
        <v>16</v>
      </c>
      <c r="B39" s="506"/>
      <c r="C39" s="494"/>
      <c r="D39" s="487"/>
      <c r="E39" s="490"/>
      <c r="F39" s="490"/>
      <c r="G39" s="490">
        <f t="shared" si="1"/>
        <v>57313430</v>
      </c>
    </row>
    <row r="40" spans="1:7" x14ac:dyDescent="0.25">
      <c r="A40" s="505">
        <v>17</v>
      </c>
      <c r="B40" s="506"/>
      <c r="C40" s="494"/>
      <c r="D40" s="487"/>
      <c r="E40" s="490"/>
      <c r="F40" s="490"/>
      <c r="G40" s="490">
        <f t="shared" si="1"/>
        <v>57313430</v>
      </c>
    </row>
    <row r="41" spans="1:7" x14ac:dyDescent="0.25">
      <c r="A41" s="505">
        <v>18</v>
      </c>
      <c r="B41" s="506">
        <v>42047</v>
      </c>
      <c r="C41" s="494" t="s">
        <v>855</v>
      </c>
      <c r="D41" s="487" t="s">
        <v>856</v>
      </c>
      <c r="E41" s="490"/>
      <c r="F41" s="508">
        <v>93250</v>
      </c>
      <c r="G41" s="490">
        <f t="shared" si="1"/>
        <v>57220180</v>
      </c>
    </row>
    <row r="42" spans="1:7" x14ac:dyDescent="0.25">
      <c r="A42" s="505">
        <v>19</v>
      </c>
      <c r="B42" s="506">
        <v>42047</v>
      </c>
      <c r="C42" s="494" t="s">
        <v>857</v>
      </c>
      <c r="D42" s="487" t="str">
        <f>D37</f>
        <v>120,12027,020,24,5,2,2,05,03</v>
      </c>
      <c r="E42" s="490"/>
      <c r="F42" s="508">
        <v>146000</v>
      </c>
      <c r="G42" s="490">
        <f t="shared" si="1"/>
        <v>57074180</v>
      </c>
    </row>
    <row r="43" spans="1:7" x14ac:dyDescent="0.25">
      <c r="A43" s="505"/>
      <c r="B43" s="487"/>
      <c r="C43" s="494" t="s">
        <v>858</v>
      </c>
      <c r="D43" s="487"/>
      <c r="E43" s="490"/>
      <c r="F43" s="490"/>
      <c r="G43" s="490">
        <f t="shared" si="1"/>
        <v>57074180</v>
      </c>
    </row>
    <row r="44" spans="1:7" x14ac:dyDescent="0.25">
      <c r="A44" s="505">
        <v>20</v>
      </c>
      <c r="B44" s="506">
        <v>42047</v>
      </c>
      <c r="C44" s="494" t="s">
        <v>859</v>
      </c>
      <c r="D44" s="487" t="str">
        <f>D42</f>
        <v>120,12027,020,24,5,2,2,05,03</v>
      </c>
      <c r="E44" s="490"/>
      <c r="F44" s="508">
        <v>142000</v>
      </c>
      <c r="G44" s="490">
        <f t="shared" si="1"/>
        <v>56932180</v>
      </c>
    </row>
    <row r="45" spans="1:7" x14ac:dyDescent="0.25">
      <c r="A45" s="505"/>
      <c r="B45" s="487"/>
      <c r="C45" s="494" t="s">
        <v>858</v>
      </c>
      <c r="D45" s="487"/>
      <c r="E45" s="490"/>
      <c r="F45" s="490"/>
      <c r="G45" s="490">
        <f t="shared" si="1"/>
        <v>56932180</v>
      </c>
    </row>
    <row r="46" spans="1:7" x14ac:dyDescent="0.25">
      <c r="A46" s="505">
        <v>21</v>
      </c>
      <c r="B46" s="506">
        <v>42047</v>
      </c>
      <c r="C46" s="494" t="s">
        <v>860</v>
      </c>
      <c r="D46" s="487" t="str">
        <f>D44</f>
        <v>120,12027,020,24,5,2,2,05,03</v>
      </c>
      <c r="E46" s="490"/>
      <c r="F46" s="508">
        <v>132000</v>
      </c>
      <c r="G46" s="490">
        <f t="shared" si="1"/>
        <v>56800180</v>
      </c>
    </row>
    <row r="47" spans="1:7" x14ac:dyDescent="0.25">
      <c r="A47" s="505">
        <v>22</v>
      </c>
      <c r="B47" s="506">
        <v>42051</v>
      </c>
      <c r="C47" s="509" t="s">
        <v>861</v>
      </c>
      <c r="D47" s="487" t="s">
        <v>862</v>
      </c>
      <c r="E47" s="490"/>
      <c r="F47" s="508">
        <v>700000</v>
      </c>
      <c r="G47" s="490">
        <f t="shared" si="1"/>
        <v>56100180</v>
      </c>
    </row>
    <row r="48" spans="1:7" x14ac:dyDescent="0.25">
      <c r="A48" s="505"/>
      <c r="B48" s="487"/>
      <c r="C48" s="494" t="s">
        <v>863</v>
      </c>
      <c r="D48" s="487"/>
      <c r="E48" s="490"/>
      <c r="F48" s="490"/>
      <c r="G48" s="490">
        <f t="shared" si="1"/>
        <v>56100180</v>
      </c>
    </row>
    <row r="49" spans="1:7" x14ac:dyDescent="0.25">
      <c r="A49" s="505">
        <v>23</v>
      </c>
      <c r="B49" s="506">
        <v>42051</v>
      </c>
      <c r="C49" s="494" t="s">
        <v>864</v>
      </c>
      <c r="D49" s="487" t="s">
        <v>865</v>
      </c>
      <c r="E49" s="490"/>
      <c r="F49" s="508">
        <v>98750</v>
      </c>
      <c r="G49" s="490">
        <f t="shared" si="1"/>
        <v>56001430</v>
      </c>
    </row>
    <row r="50" spans="1:7" x14ac:dyDescent="0.25">
      <c r="A50" s="505">
        <v>24</v>
      </c>
      <c r="B50" s="506">
        <v>42052</v>
      </c>
      <c r="C50" s="494" t="s">
        <v>866</v>
      </c>
      <c r="D50" s="487" t="s">
        <v>867</v>
      </c>
      <c r="E50" s="490"/>
      <c r="F50" s="508">
        <v>78750</v>
      </c>
      <c r="G50" s="490">
        <f t="shared" si="1"/>
        <v>55922680</v>
      </c>
    </row>
    <row r="51" spans="1:7" x14ac:dyDescent="0.25">
      <c r="A51" s="505">
        <v>25</v>
      </c>
      <c r="B51" s="506">
        <v>42052</v>
      </c>
      <c r="C51" s="494" t="s">
        <v>868</v>
      </c>
      <c r="D51" s="487" t="s">
        <v>869</v>
      </c>
      <c r="E51" s="490"/>
      <c r="F51" s="508">
        <v>300000</v>
      </c>
      <c r="G51" s="490">
        <f t="shared" si="1"/>
        <v>55622680</v>
      </c>
    </row>
    <row r="52" spans="1:7" x14ac:dyDescent="0.25">
      <c r="A52" s="505"/>
      <c r="B52" s="487"/>
      <c r="C52" s="494" t="s">
        <v>870</v>
      </c>
      <c r="D52" s="487"/>
      <c r="E52" s="490"/>
      <c r="F52" s="490"/>
      <c r="G52" s="490">
        <f t="shared" si="1"/>
        <v>55622680</v>
      </c>
    </row>
    <row r="53" spans="1:7" x14ac:dyDescent="0.25">
      <c r="A53" s="505">
        <v>26</v>
      </c>
      <c r="B53" s="506">
        <v>42053</v>
      </c>
      <c r="C53" s="494" t="s">
        <v>871</v>
      </c>
      <c r="D53" s="487" t="s">
        <v>872</v>
      </c>
      <c r="E53" s="490"/>
      <c r="F53" s="508">
        <v>215250</v>
      </c>
      <c r="G53" s="490">
        <f t="shared" si="1"/>
        <v>55407430</v>
      </c>
    </row>
    <row r="54" spans="1:7" x14ac:dyDescent="0.25">
      <c r="A54" s="505"/>
      <c r="B54" s="487"/>
      <c r="C54" s="494" t="s">
        <v>873</v>
      </c>
      <c r="D54" s="487"/>
      <c r="E54" s="490"/>
      <c r="F54" s="490"/>
      <c r="G54" s="490">
        <f t="shared" si="1"/>
        <v>55407430</v>
      </c>
    </row>
    <row r="55" spans="1:7" x14ac:dyDescent="0.25">
      <c r="A55" s="505">
        <v>27</v>
      </c>
      <c r="B55" s="506">
        <v>42053</v>
      </c>
      <c r="C55" s="494" t="s">
        <v>874</v>
      </c>
      <c r="D55" s="487" t="s">
        <v>875</v>
      </c>
      <c r="E55" s="490"/>
      <c r="F55" s="508">
        <v>20125</v>
      </c>
      <c r="G55" s="490">
        <f t="shared" si="1"/>
        <v>55387305</v>
      </c>
    </row>
    <row r="56" spans="1:7" x14ac:dyDescent="0.25">
      <c r="A56" s="505">
        <v>28</v>
      </c>
      <c r="B56" s="506">
        <v>42053</v>
      </c>
      <c r="C56" s="494" t="s">
        <v>876</v>
      </c>
      <c r="D56" s="487" t="s">
        <v>877</v>
      </c>
      <c r="E56" s="490"/>
      <c r="F56" s="508">
        <v>76125</v>
      </c>
      <c r="G56" s="490">
        <f t="shared" si="1"/>
        <v>55311180</v>
      </c>
    </row>
    <row r="57" spans="1:7" x14ac:dyDescent="0.25">
      <c r="A57" s="505">
        <v>29</v>
      </c>
      <c r="B57" s="506">
        <v>42055</v>
      </c>
      <c r="C57" s="494" t="s">
        <v>878</v>
      </c>
      <c r="D57" s="487" t="s">
        <v>879</v>
      </c>
      <c r="E57" s="490"/>
      <c r="F57" s="508">
        <v>375000</v>
      </c>
      <c r="G57" s="490">
        <f t="shared" si="1"/>
        <v>54936180</v>
      </c>
    </row>
    <row r="58" spans="1:7" x14ac:dyDescent="0.25">
      <c r="A58" s="505"/>
      <c r="B58" s="487"/>
      <c r="C58" s="494" t="s">
        <v>880</v>
      </c>
      <c r="D58" s="487"/>
      <c r="E58" s="490"/>
      <c r="F58" s="490"/>
      <c r="G58" s="490">
        <f t="shared" si="1"/>
        <v>54936180</v>
      </c>
    </row>
    <row r="59" spans="1:7" x14ac:dyDescent="0.25">
      <c r="A59" s="505">
        <v>30</v>
      </c>
      <c r="B59" s="506">
        <v>42055</v>
      </c>
      <c r="C59" s="494" t="s">
        <v>881</v>
      </c>
      <c r="D59" s="487" t="s">
        <v>882</v>
      </c>
      <c r="E59" s="490"/>
      <c r="F59" s="508">
        <v>501100</v>
      </c>
      <c r="G59" s="490">
        <f t="shared" si="1"/>
        <v>54435080</v>
      </c>
    </row>
    <row r="60" spans="1:7" x14ac:dyDescent="0.25">
      <c r="A60" s="505">
        <v>31</v>
      </c>
      <c r="B60" s="487"/>
      <c r="C60" s="494" t="s">
        <v>883</v>
      </c>
      <c r="D60" s="487"/>
      <c r="E60" s="490"/>
      <c r="F60" s="490"/>
      <c r="G60" s="490">
        <f t="shared" si="1"/>
        <v>54435080</v>
      </c>
    </row>
    <row r="61" spans="1:7" x14ac:dyDescent="0.25">
      <c r="A61" s="505">
        <v>32</v>
      </c>
      <c r="B61" s="506">
        <v>42055</v>
      </c>
      <c r="C61" s="494" t="s">
        <v>884</v>
      </c>
      <c r="D61" s="487" t="s">
        <v>885</v>
      </c>
      <c r="E61" s="490"/>
      <c r="F61" s="508">
        <v>3151902</v>
      </c>
      <c r="G61" s="490">
        <f t="shared" si="1"/>
        <v>51283178</v>
      </c>
    </row>
    <row r="62" spans="1:7" x14ac:dyDescent="0.25">
      <c r="A62" s="505">
        <v>33</v>
      </c>
      <c r="B62" s="487"/>
      <c r="C62" s="494" t="s">
        <v>886</v>
      </c>
      <c r="D62" s="487"/>
      <c r="E62" s="490"/>
      <c r="F62" s="490"/>
      <c r="G62" s="490">
        <f t="shared" si="1"/>
        <v>51283178</v>
      </c>
    </row>
    <row r="63" spans="1:7" x14ac:dyDescent="0.25">
      <c r="A63" s="505">
        <v>34</v>
      </c>
      <c r="B63" s="487"/>
      <c r="C63" s="494" t="s">
        <v>887</v>
      </c>
      <c r="D63" s="487"/>
      <c r="E63" s="490"/>
      <c r="F63" s="490"/>
      <c r="G63" s="490">
        <f t="shared" si="1"/>
        <v>51283178</v>
      </c>
    </row>
    <row r="64" spans="1:7" x14ac:dyDescent="0.25">
      <c r="A64" s="505">
        <v>35</v>
      </c>
      <c r="B64" s="506">
        <v>42058</v>
      </c>
      <c r="C64" s="494" t="s">
        <v>888</v>
      </c>
      <c r="D64" s="487" t="s">
        <v>889</v>
      </c>
      <c r="E64" s="490"/>
      <c r="F64" s="508">
        <v>415500</v>
      </c>
      <c r="G64" s="490">
        <f t="shared" si="1"/>
        <v>50867678</v>
      </c>
    </row>
    <row r="65" spans="1:7" x14ac:dyDescent="0.25">
      <c r="A65" s="505">
        <v>36</v>
      </c>
      <c r="B65" s="506">
        <v>42058</v>
      </c>
      <c r="C65" s="494" t="s">
        <v>890</v>
      </c>
      <c r="D65" s="487" t="s">
        <v>891</v>
      </c>
      <c r="E65" s="490"/>
      <c r="F65" s="508">
        <v>62000</v>
      </c>
      <c r="G65" s="490">
        <f t="shared" si="1"/>
        <v>50805678</v>
      </c>
    </row>
    <row r="66" spans="1:7" x14ac:dyDescent="0.25">
      <c r="A66" s="505">
        <v>37</v>
      </c>
      <c r="B66" s="506">
        <v>42058</v>
      </c>
      <c r="C66" s="494" t="s">
        <v>892</v>
      </c>
      <c r="D66" s="487" t="s">
        <v>893</v>
      </c>
      <c r="E66" s="490"/>
      <c r="F66" s="510">
        <v>4235000</v>
      </c>
      <c r="G66" s="490">
        <f t="shared" si="1"/>
        <v>46570678</v>
      </c>
    </row>
    <row r="67" spans="1:7" x14ac:dyDescent="0.25">
      <c r="A67" s="505">
        <v>38</v>
      </c>
      <c r="B67" s="506">
        <v>42058</v>
      </c>
      <c r="C67" s="494" t="s">
        <v>894</v>
      </c>
      <c r="D67" s="487"/>
      <c r="E67" s="508">
        <v>57750</v>
      </c>
      <c r="F67" s="490"/>
      <c r="G67" s="490">
        <f t="shared" si="1"/>
        <v>46628428</v>
      </c>
    </row>
    <row r="68" spans="1:7" x14ac:dyDescent="0.25">
      <c r="A68" s="505">
        <v>39</v>
      </c>
      <c r="B68" s="506">
        <v>42058</v>
      </c>
      <c r="C68" s="494" t="s">
        <v>895</v>
      </c>
      <c r="D68" s="487"/>
      <c r="E68" s="508">
        <v>385000</v>
      </c>
      <c r="F68" s="490"/>
      <c r="G68" s="490">
        <f t="shared" si="1"/>
        <v>47013428</v>
      </c>
    </row>
    <row r="69" spans="1:7" x14ac:dyDescent="0.25">
      <c r="A69" s="505">
        <v>40</v>
      </c>
      <c r="B69" s="506">
        <v>42058</v>
      </c>
      <c r="C69" s="494" t="s">
        <v>896</v>
      </c>
      <c r="D69" s="487" t="s">
        <v>897</v>
      </c>
      <c r="E69" s="490"/>
      <c r="F69" s="508">
        <v>306250</v>
      </c>
      <c r="G69" s="490">
        <f t="shared" si="1"/>
        <v>46707178</v>
      </c>
    </row>
    <row r="70" spans="1:7" x14ac:dyDescent="0.25">
      <c r="A70" s="505"/>
      <c r="B70" s="487"/>
      <c r="C70" s="494" t="s">
        <v>898</v>
      </c>
      <c r="D70" s="487"/>
      <c r="E70" s="490"/>
      <c r="F70" s="490"/>
      <c r="G70" s="490">
        <f t="shared" si="1"/>
        <v>46707178</v>
      </c>
    </row>
    <row r="71" spans="1:7" x14ac:dyDescent="0.25">
      <c r="A71" s="505">
        <v>41</v>
      </c>
      <c r="B71" s="506">
        <v>42058</v>
      </c>
      <c r="C71" s="494" t="s">
        <v>899</v>
      </c>
      <c r="D71" s="487" t="s">
        <v>900</v>
      </c>
      <c r="E71" s="490"/>
      <c r="F71" s="508">
        <v>225000</v>
      </c>
      <c r="G71" s="490">
        <f t="shared" si="1"/>
        <v>46482178</v>
      </c>
    </row>
    <row r="72" spans="1:7" x14ac:dyDescent="0.25">
      <c r="A72" s="505">
        <v>42</v>
      </c>
      <c r="B72" s="506">
        <v>42058</v>
      </c>
      <c r="C72" s="494" t="s">
        <v>901</v>
      </c>
      <c r="D72" s="487"/>
      <c r="E72" s="508">
        <v>4500</v>
      </c>
      <c r="F72" s="490"/>
      <c r="G72" s="490">
        <f t="shared" si="1"/>
        <v>46486678</v>
      </c>
    </row>
    <row r="73" spans="1:7" ht="15.75" x14ac:dyDescent="0.25">
      <c r="A73" s="505">
        <v>43</v>
      </c>
      <c r="B73" s="506">
        <v>42058</v>
      </c>
      <c r="C73" s="494" t="s">
        <v>1890</v>
      </c>
      <c r="D73" s="487" t="s">
        <v>902</v>
      </c>
      <c r="E73" s="490"/>
      <c r="F73" s="508">
        <v>280000</v>
      </c>
      <c r="G73" s="490">
        <f t="shared" si="1"/>
        <v>46206678</v>
      </c>
    </row>
    <row r="74" spans="1:7" x14ac:dyDescent="0.25">
      <c r="A74" s="505"/>
      <c r="B74" s="487"/>
      <c r="C74" s="494" t="s">
        <v>903</v>
      </c>
      <c r="D74" s="487"/>
      <c r="E74" s="490"/>
      <c r="F74" s="490"/>
      <c r="G74" s="490">
        <f t="shared" si="1"/>
        <v>46206678</v>
      </c>
    </row>
    <row r="75" spans="1:7" ht="15.75" x14ac:dyDescent="0.25">
      <c r="A75" s="505">
        <v>44</v>
      </c>
      <c r="B75" s="506">
        <v>42058</v>
      </c>
      <c r="C75" s="494" t="s">
        <v>1891</v>
      </c>
      <c r="D75" s="487" t="str">
        <f>D73</f>
        <v>120,12027,01,019,5,2,2,15,01</v>
      </c>
      <c r="E75" s="490"/>
      <c r="F75" s="508">
        <v>125000</v>
      </c>
      <c r="G75" s="490">
        <f t="shared" si="1"/>
        <v>46081678</v>
      </c>
    </row>
    <row r="76" spans="1:7" x14ac:dyDescent="0.25">
      <c r="A76" s="505"/>
      <c r="B76" s="487"/>
      <c r="C76" s="494" t="s">
        <v>903</v>
      </c>
      <c r="D76" s="487"/>
      <c r="E76" s="490"/>
      <c r="F76" s="490"/>
      <c r="G76" s="490">
        <f t="shared" si="1"/>
        <v>46081678</v>
      </c>
    </row>
    <row r="77" spans="1:7" ht="15.75" x14ac:dyDescent="0.25">
      <c r="A77" s="505">
        <v>45</v>
      </c>
      <c r="B77" s="506">
        <v>42058</v>
      </c>
      <c r="C77" s="494" t="s">
        <v>1892</v>
      </c>
      <c r="D77" s="487" t="str">
        <f>D75</f>
        <v>120,12027,01,019,5,2,2,15,01</v>
      </c>
      <c r="E77" s="490"/>
      <c r="F77" s="508">
        <v>75000</v>
      </c>
      <c r="G77" s="490">
        <f t="shared" si="1"/>
        <v>46006678</v>
      </c>
    </row>
    <row r="78" spans="1:7" x14ac:dyDescent="0.25">
      <c r="A78" s="505"/>
      <c r="B78" s="487"/>
      <c r="C78" s="494" t="s">
        <v>903</v>
      </c>
      <c r="D78" s="487"/>
      <c r="E78" s="490"/>
      <c r="F78" s="490"/>
      <c r="G78" s="490">
        <f t="shared" ref="G78:G141" si="2">G77+E78-F78</f>
        <v>46006678</v>
      </c>
    </row>
    <row r="79" spans="1:7" x14ac:dyDescent="0.25">
      <c r="A79" s="505">
        <v>46</v>
      </c>
      <c r="B79" s="506">
        <v>42059</v>
      </c>
      <c r="C79" s="494" t="s">
        <v>904</v>
      </c>
      <c r="D79" s="487" t="s">
        <v>905</v>
      </c>
      <c r="E79" s="490"/>
      <c r="F79" s="508">
        <v>21875</v>
      </c>
      <c r="G79" s="490">
        <f t="shared" si="2"/>
        <v>45984803</v>
      </c>
    </row>
    <row r="80" spans="1:7" x14ac:dyDescent="0.25">
      <c r="A80" s="505">
        <v>47</v>
      </c>
      <c r="B80" s="506">
        <v>42059</v>
      </c>
      <c r="C80" s="494" t="s">
        <v>906</v>
      </c>
      <c r="D80" s="487" t="s">
        <v>907</v>
      </c>
      <c r="E80" s="490"/>
      <c r="F80" s="508">
        <v>436500</v>
      </c>
      <c r="G80" s="490">
        <f t="shared" si="2"/>
        <v>45548303</v>
      </c>
    </row>
    <row r="81" spans="1:7" x14ac:dyDescent="0.25">
      <c r="A81" s="505">
        <v>48</v>
      </c>
      <c r="B81" s="506">
        <v>42059</v>
      </c>
      <c r="C81" s="494" t="s">
        <v>908</v>
      </c>
      <c r="D81" s="487" t="s">
        <v>900</v>
      </c>
      <c r="E81" s="490"/>
      <c r="F81" s="508">
        <v>250000</v>
      </c>
      <c r="G81" s="490">
        <f t="shared" si="2"/>
        <v>45298303</v>
      </c>
    </row>
    <row r="82" spans="1:7" x14ac:dyDescent="0.25">
      <c r="A82" s="505">
        <v>49</v>
      </c>
      <c r="B82" s="506">
        <v>42059</v>
      </c>
      <c r="C82" s="494" t="s">
        <v>909</v>
      </c>
      <c r="D82" s="487"/>
      <c r="E82" s="508">
        <v>5000</v>
      </c>
      <c r="F82" s="497"/>
      <c r="G82" s="490">
        <f t="shared" si="2"/>
        <v>45303303</v>
      </c>
    </row>
    <row r="83" spans="1:7" x14ac:dyDescent="0.25">
      <c r="A83" s="505">
        <v>50</v>
      </c>
      <c r="B83" s="506">
        <v>42059</v>
      </c>
      <c r="C83" s="494" t="s">
        <v>910</v>
      </c>
      <c r="D83" s="487" t="s">
        <v>911</v>
      </c>
      <c r="E83" s="490"/>
      <c r="F83" s="510">
        <v>450000</v>
      </c>
      <c r="G83" s="490">
        <f t="shared" si="2"/>
        <v>44853303</v>
      </c>
    </row>
    <row r="84" spans="1:7" x14ac:dyDescent="0.25">
      <c r="A84" s="505">
        <v>51</v>
      </c>
      <c r="B84" s="506">
        <v>42059</v>
      </c>
      <c r="C84" s="494" t="s">
        <v>912</v>
      </c>
      <c r="D84" s="487" t="s">
        <v>913</v>
      </c>
      <c r="E84" s="490"/>
      <c r="F84" s="510">
        <v>538000</v>
      </c>
      <c r="G84" s="490">
        <f t="shared" si="2"/>
        <v>44315303</v>
      </c>
    </row>
    <row r="85" spans="1:7" x14ac:dyDescent="0.25">
      <c r="A85" s="505">
        <v>52</v>
      </c>
      <c r="B85" s="506">
        <v>42059</v>
      </c>
      <c r="C85" s="494" t="s">
        <v>914</v>
      </c>
      <c r="D85" s="487" t="s">
        <v>915</v>
      </c>
      <c r="E85" s="490"/>
      <c r="F85" s="510">
        <v>1722933</v>
      </c>
      <c r="G85" s="490">
        <f t="shared" si="2"/>
        <v>42592370</v>
      </c>
    </row>
    <row r="86" spans="1:7" x14ac:dyDescent="0.25">
      <c r="A86" s="505"/>
      <c r="B86" s="487"/>
      <c r="C86" s="494" t="s">
        <v>916</v>
      </c>
      <c r="D86" s="487"/>
      <c r="E86" s="490"/>
      <c r="F86" s="497"/>
      <c r="G86" s="490">
        <f t="shared" si="2"/>
        <v>42592370</v>
      </c>
    </row>
    <row r="87" spans="1:7" ht="15.75" x14ac:dyDescent="0.25">
      <c r="A87" s="505">
        <v>53</v>
      </c>
      <c r="B87" s="506">
        <v>42059</v>
      </c>
      <c r="C87" s="494" t="s">
        <v>1893</v>
      </c>
      <c r="D87" s="487" t="str">
        <f>D77</f>
        <v>120,12027,01,019,5,2,2,15,01</v>
      </c>
      <c r="E87" s="490"/>
      <c r="F87" s="510">
        <v>280000</v>
      </c>
      <c r="G87" s="490">
        <f t="shared" si="2"/>
        <v>42312370</v>
      </c>
    </row>
    <row r="88" spans="1:7" x14ac:dyDescent="0.25">
      <c r="A88" s="505"/>
      <c r="B88" s="487"/>
      <c r="C88" s="494" t="s">
        <v>903</v>
      </c>
      <c r="D88" s="487"/>
      <c r="E88" s="490"/>
      <c r="F88" s="497"/>
      <c r="G88" s="490">
        <f t="shared" si="2"/>
        <v>42312370</v>
      </c>
    </row>
    <row r="89" spans="1:7" x14ac:dyDescent="0.25">
      <c r="A89" s="505">
        <v>54</v>
      </c>
      <c r="B89" s="506">
        <v>42060</v>
      </c>
      <c r="C89" s="494" t="s">
        <v>917</v>
      </c>
      <c r="D89" s="487" t="s">
        <v>918</v>
      </c>
      <c r="E89" s="490"/>
      <c r="F89" s="510">
        <v>1500000</v>
      </c>
      <c r="G89" s="490">
        <f t="shared" si="2"/>
        <v>40812370</v>
      </c>
    </row>
    <row r="90" spans="1:7" x14ac:dyDescent="0.25">
      <c r="A90" s="505">
        <v>55</v>
      </c>
      <c r="B90" s="506">
        <v>42060</v>
      </c>
      <c r="C90" s="494" t="s">
        <v>919</v>
      </c>
      <c r="D90" s="487"/>
      <c r="E90" s="508">
        <v>136364</v>
      </c>
      <c r="F90" s="497"/>
      <c r="G90" s="490">
        <f t="shared" si="2"/>
        <v>40948734</v>
      </c>
    </row>
    <row r="91" spans="1:7" x14ac:dyDescent="0.25">
      <c r="A91" s="505">
        <v>56</v>
      </c>
      <c r="B91" s="506">
        <v>42060</v>
      </c>
      <c r="C91" s="494" t="s">
        <v>920</v>
      </c>
      <c r="D91" s="487" t="s">
        <v>921</v>
      </c>
      <c r="E91" s="490"/>
      <c r="F91" s="510">
        <v>840000</v>
      </c>
      <c r="G91" s="490">
        <f t="shared" si="2"/>
        <v>40108734</v>
      </c>
    </row>
    <row r="92" spans="1:7" x14ac:dyDescent="0.25">
      <c r="A92" s="505"/>
      <c r="B92" s="506"/>
      <c r="C92" s="494" t="s">
        <v>922</v>
      </c>
      <c r="D92" s="487"/>
      <c r="E92" s="490"/>
      <c r="F92" s="497"/>
      <c r="G92" s="490">
        <f t="shared" si="2"/>
        <v>40108734</v>
      </c>
    </row>
    <row r="93" spans="1:7" x14ac:dyDescent="0.25">
      <c r="A93" s="505">
        <v>57</v>
      </c>
      <c r="B93" s="506">
        <v>42060</v>
      </c>
      <c r="C93" s="494" t="s">
        <v>923</v>
      </c>
      <c r="D93" s="487"/>
      <c r="E93" s="508">
        <v>22500</v>
      </c>
      <c r="F93" s="497"/>
      <c r="G93" s="490">
        <f t="shared" si="2"/>
        <v>40131234</v>
      </c>
    </row>
    <row r="94" spans="1:7" x14ac:dyDescent="0.25">
      <c r="A94" s="505">
        <v>58</v>
      </c>
      <c r="B94" s="506">
        <v>42060</v>
      </c>
      <c r="C94" s="494" t="s">
        <v>924</v>
      </c>
      <c r="D94" s="487" t="s">
        <v>925</v>
      </c>
      <c r="E94" s="490"/>
      <c r="F94" s="510">
        <v>1760000</v>
      </c>
      <c r="G94" s="490">
        <f t="shared" si="2"/>
        <v>38371234</v>
      </c>
    </row>
    <row r="95" spans="1:7" x14ac:dyDescent="0.25">
      <c r="A95" s="505">
        <v>59</v>
      </c>
      <c r="B95" s="506">
        <v>42060</v>
      </c>
      <c r="C95" s="494" t="s">
        <v>926</v>
      </c>
      <c r="D95" s="487"/>
      <c r="E95" s="508">
        <v>224000</v>
      </c>
      <c r="F95" s="490"/>
      <c r="G95" s="490">
        <f t="shared" si="2"/>
        <v>38595234</v>
      </c>
    </row>
    <row r="96" spans="1:7" ht="15.75" x14ac:dyDescent="0.25">
      <c r="A96" s="505">
        <v>60</v>
      </c>
      <c r="B96" s="506">
        <v>42060</v>
      </c>
      <c r="C96" s="494" t="s">
        <v>1894</v>
      </c>
      <c r="D96" s="487" t="str">
        <f>D87</f>
        <v>120,12027,01,019,5,2,2,15,01</v>
      </c>
      <c r="E96" s="490"/>
      <c r="F96" s="508">
        <v>225000</v>
      </c>
      <c r="G96" s="490">
        <f t="shared" si="2"/>
        <v>38370234</v>
      </c>
    </row>
    <row r="97" spans="1:7" x14ac:dyDescent="0.25">
      <c r="A97" s="505"/>
      <c r="B97" s="506"/>
      <c r="C97" s="494" t="s">
        <v>903</v>
      </c>
      <c r="D97" s="487"/>
      <c r="E97" s="490"/>
      <c r="F97" s="490"/>
      <c r="G97" s="490">
        <f t="shared" si="2"/>
        <v>38370234</v>
      </c>
    </row>
    <row r="98" spans="1:7" x14ac:dyDescent="0.25">
      <c r="A98" s="505">
        <v>61</v>
      </c>
      <c r="B98" s="506">
        <v>42061</v>
      </c>
      <c r="C98" s="494" t="s">
        <v>927</v>
      </c>
      <c r="D98" s="487" t="str">
        <f>D85</f>
        <v>120,12027,02,024,5,2,2,05,03</v>
      </c>
      <c r="E98" s="490"/>
      <c r="F98" s="508">
        <v>172000</v>
      </c>
      <c r="G98" s="490">
        <f t="shared" si="2"/>
        <v>38198234</v>
      </c>
    </row>
    <row r="99" spans="1:7" x14ac:dyDescent="0.25">
      <c r="A99" s="505">
        <v>62</v>
      </c>
      <c r="B99" s="506">
        <v>42061</v>
      </c>
      <c r="C99" s="494" t="s">
        <v>928</v>
      </c>
      <c r="D99" s="487" t="str">
        <f>D98</f>
        <v>120,12027,02,024,5,2,2,05,03</v>
      </c>
      <c r="E99" s="490"/>
      <c r="F99" s="508">
        <v>160000</v>
      </c>
      <c r="G99" s="490">
        <f t="shared" si="2"/>
        <v>38038234</v>
      </c>
    </row>
    <row r="100" spans="1:7" x14ac:dyDescent="0.25">
      <c r="A100" s="505">
        <v>63</v>
      </c>
      <c r="B100" s="506">
        <v>42061</v>
      </c>
      <c r="C100" s="494" t="s">
        <v>929</v>
      </c>
      <c r="D100" s="487" t="s">
        <v>930</v>
      </c>
      <c r="E100" s="490"/>
      <c r="F100" s="510">
        <v>3000000</v>
      </c>
      <c r="G100" s="490">
        <f t="shared" si="2"/>
        <v>35038234</v>
      </c>
    </row>
    <row r="101" spans="1:7" x14ac:dyDescent="0.25">
      <c r="A101" s="505"/>
      <c r="B101" s="487"/>
      <c r="C101" s="494" t="s">
        <v>931</v>
      </c>
      <c r="D101" s="487"/>
      <c r="E101" s="490"/>
      <c r="F101" s="490"/>
      <c r="G101" s="490">
        <f t="shared" si="2"/>
        <v>35038234</v>
      </c>
    </row>
    <row r="102" spans="1:7" x14ac:dyDescent="0.25">
      <c r="A102" s="505">
        <v>64</v>
      </c>
      <c r="B102" s="506">
        <v>42061</v>
      </c>
      <c r="C102" s="494" t="s">
        <v>932</v>
      </c>
      <c r="D102" s="487"/>
      <c r="E102" s="508">
        <v>47727</v>
      </c>
      <c r="F102" s="490"/>
      <c r="G102" s="490">
        <f t="shared" si="2"/>
        <v>35085961</v>
      </c>
    </row>
    <row r="103" spans="1:7" x14ac:dyDescent="0.25">
      <c r="A103" s="505">
        <v>65</v>
      </c>
      <c r="B103" s="506">
        <v>42061</v>
      </c>
      <c r="C103" s="494" t="s">
        <v>933</v>
      </c>
      <c r="D103" s="487"/>
      <c r="E103" s="508">
        <v>318182</v>
      </c>
      <c r="F103" s="490"/>
      <c r="G103" s="490">
        <f t="shared" si="2"/>
        <v>35404143</v>
      </c>
    </row>
    <row r="104" spans="1:7" x14ac:dyDescent="0.25">
      <c r="A104" s="505">
        <v>66</v>
      </c>
      <c r="B104" s="506">
        <v>42061</v>
      </c>
      <c r="C104" s="494" t="s">
        <v>934</v>
      </c>
      <c r="D104" s="487" t="s">
        <v>935</v>
      </c>
      <c r="E104" s="490"/>
      <c r="F104" s="508">
        <v>70000</v>
      </c>
      <c r="G104" s="490">
        <f t="shared" si="2"/>
        <v>35334143</v>
      </c>
    </row>
    <row r="105" spans="1:7" x14ac:dyDescent="0.25">
      <c r="A105" s="505">
        <v>67</v>
      </c>
      <c r="B105" s="506">
        <v>42061</v>
      </c>
      <c r="C105" s="494" t="s">
        <v>936</v>
      </c>
      <c r="D105" s="487" t="s">
        <v>879</v>
      </c>
      <c r="E105" s="490"/>
      <c r="F105" s="508">
        <v>856000</v>
      </c>
      <c r="G105" s="490">
        <f t="shared" si="2"/>
        <v>34478143</v>
      </c>
    </row>
    <row r="106" spans="1:7" x14ac:dyDescent="0.25">
      <c r="A106" s="505">
        <v>68</v>
      </c>
      <c r="B106" s="506">
        <v>42061</v>
      </c>
      <c r="C106" s="494" t="s">
        <v>937</v>
      </c>
      <c r="D106" s="487" t="s">
        <v>938</v>
      </c>
      <c r="E106" s="490"/>
      <c r="F106" s="508">
        <v>52500</v>
      </c>
      <c r="G106" s="490">
        <f t="shared" si="2"/>
        <v>34425643</v>
      </c>
    </row>
    <row r="107" spans="1:7" x14ac:dyDescent="0.25">
      <c r="A107" s="505">
        <v>69</v>
      </c>
      <c r="B107" s="506">
        <v>42061</v>
      </c>
      <c r="C107" s="494" t="s">
        <v>939</v>
      </c>
      <c r="D107" s="487" t="s">
        <v>940</v>
      </c>
      <c r="E107" s="490"/>
      <c r="F107" s="508">
        <v>168250</v>
      </c>
      <c r="G107" s="490">
        <f t="shared" si="2"/>
        <v>34257393</v>
      </c>
    </row>
    <row r="108" spans="1:7" ht="15.75" x14ac:dyDescent="0.25">
      <c r="A108" s="505">
        <v>70</v>
      </c>
      <c r="B108" s="506">
        <v>42061</v>
      </c>
      <c r="C108" s="494" t="s">
        <v>1895</v>
      </c>
      <c r="D108" s="487" t="str">
        <f>D99</f>
        <v>120,12027,02,024,5,2,2,05,03</v>
      </c>
      <c r="E108" s="490"/>
      <c r="F108" s="508">
        <v>400000</v>
      </c>
      <c r="G108" s="490">
        <f t="shared" si="2"/>
        <v>33857393</v>
      </c>
    </row>
    <row r="109" spans="1:7" x14ac:dyDescent="0.25">
      <c r="A109" s="505"/>
      <c r="B109" s="487"/>
      <c r="C109" s="494" t="s">
        <v>903</v>
      </c>
      <c r="D109" s="487"/>
      <c r="E109" s="490"/>
      <c r="F109" s="490"/>
      <c r="G109" s="490">
        <f t="shared" si="2"/>
        <v>33857393</v>
      </c>
    </row>
    <row r="110" spans="1:7" ht="15.75" x14ac:dyDescent="0.25">
      <c r="A110" s="505">
        <v>71</v>
      </c>
      <c r="B110" s="506">
        <v>42061</v>
      </c>
      <c r="C110" s="494" t="s">
        <v>1896</v>
      </c>
      <c r="D110" s="487" t="str">
        <f>D108</f>
        <v>120,12027,02,024,5,2,2,05,03</v>
      </c>
      <c r="E110" s="490"/>
      <c r="F110" s="508">
        <v>300000</v>
      </c>
      <c r="G110" s="490">
        <f t="shared" si="2"/>
        <v>33557393</v>
      </c>
    </row>
    <row r="111" spans="1:7" x14ac:dyDescent="0.25">
      <c r="A111" s="505"/>
      <c r="B111" s="487"/>
      <c r="C111" s="494" t="s">
        <v>903</v>
      </c>
      <c r="D111" s="487"/>
      <c r="E111" s="490"/>
      <c r="F111" s="490"/>
      <c r="G111" s="490">
        <f t="shared" si="2"/>
        <v>33557393</v>
      </c>
    </row>
    <row r="112" spans="1:7" ht="15.75" x14ac:dyDescent="0.25">
      <c r="A112" s="505">
        <v>72</v>
      </c>
      <c r="B112" s="506">
        <v>42061</v>
      </c>
      <c r="C112" s="494" t="s">
        <v>1897</v>
      </c>
      <c r="D112" s="487" t="str">
        <f>D110</f>
        <v>120,12027,02,024,5,2,2,05,03</v>
      </c>
      <c r="E112" s="490"/>
      <c r="F112" s="508">
        <v>400000</v>
      </c>
      <c r="G112" s="490">
        <f t="shared" si="2"/>
        <v>33157393</v>
      </c>
    </row>
    <row r="113" spans="1:7" x14ac:dyDescent="0.25">
      <c r="A113" s="505"/>
      <c r="B113" s="487"/>
      <c r="C113" s="494" t="s">
        <v>903</v>
      </c>
      <c r="D113" s="487"/>
      <c r="E113" s="490"/>
      <c r="F113" s="490"/>
      <c r="G113" s="490">
        <f t="shared" si="2"/>
        <v>33157393</v>
      </c>
    </row>
    <row r="114" spans="1:7" ht="15.75" x14ac:dyDescent="0.25">
      <c r="A114" s="505">
        <v>73</v>
      </c>
      <c r="B114" s="506">
        <v>42061</v>
      </c>
      <c r="C114" s="494" t="s">
        <v>1898</v>
      </c>
      <c r="D114" s="487" t="str">
        <f>D105</f>
        <v>120,12027,01,010,5,2,2,01,01</v>
      </c>
      <c r="E114" s="490"/>
      <c r="F114" s="508">
        <v>480000</v>
      </c>
      <c r="G114" s="490">
        <f t="shared" si="2"/>
        <v>32677393</v>
      </c>
    </row>
    <row r="115" spans="1:7" x14ac:dyDescent="0.25">
      <c r="A115" s="505"/>
      <c r="B115" s="487"/>
      <c r="C115" s="494" t="s">
        <v>903</v>
      </c>
      <c r="D115" s="487"/>
      <c r="E115" s="490"/>
      <c r="F115" s="490"/>
      <c r="G115" s="490">
        <f t="shared" si="2"/>
        <v>32677393</v>
      </c>
    </row>
    <row r="116" spans="1:7" ht="15.75" x14ac:dyDescent="0.25">
      <c r="A116" s="505">
        <v>74</v>
      </c>
      <c r="B116" s="506">
        <v>42061</v>
      </c>
      <c r="C116" s="494" t="s">
        <v>1899</v>
      </c>
      <c r="D116" s="487" t="str">
        <f>D108</f>
        <v>120,12027,02,024,5,2,2,05,03</v>
      </c>
      <c r="E116" s="490"/>
      <c r="F116" s="508">
        <v>480000</v>
      </c>
      <c r="G116" s="490">
        <f t="shared" si="2"/>
        <v>32197393</v>
      </c>
    </row>
    <row r="117" spans="1:7" x14ac:dyDescent="0.25">
      <c r="A117" s="505"/>
      <c r="B117" s="487"/>
      <c r="C117" s="494" t="s">
        <v>903</v>
      </c>
      <c r="D117" s="487"/>
      <c r="E117" s="490"/>
      <c r="F117" s="490"/>
      <c r="G117" s="490">
        <f t="shared" si="2"/>
        <v>32197393</v>
      </c>
    </row>
    <row r="118" spans="1:7" ht="15.75" x14ac:dyDescent="0.25">
      <c r="A118" s="505">
        <v>75</v>
      </c>
      <c r="B118" s="506">
        <v>42061</v>
      </c>
      <c r="C118" s="494" t="s">
        <v>1900</v>
      </c>
      <c r="D118" s="487" t="str">
        <f>D116</f>
        <v>120,12027,02,024,5,2,2,05,03</v>
      </c>
      <c r="E118" s="490"/>
      <c r="F118" s="508">
        <v>125000</v>
      </c>
      <c r="G118" s="490">
        <f t="shared" si="2"/>
        <v>32072393</v>
      </c>
    </row>
    <row r="119" spans="1:7" x14ac:dyDescent="0.25">
      <c r="A119" s="505"/>
      <c r="B119" s="487"/>
      <c r="C119" s="494" t="s">
        <v>903</v>
      </c>
      <c r="D119" s="487"/>
      <c r="E119" s="490"/>
      <c r="F119" s="490"/>
      <c r="G119" s="490">
        <f t="shared" si="2"/>
        <v>32072393</v>
      </c>
    </row>
    <row r="120" spans="1:7" ht="15.75" x14ac:dyDescent="0.25">
      <c r="A120" s="505">
        <v>76</v>
      </c>
      <c r="B120" s="506">
        <v>42061</v>
      </c>
      <c r="C120" s="494" t="s">
        <v>1901</v>
      </c>
      <c r="D120" s="487" t="str">
        <f>D118</f>
        <v>120,12027,02,024,5,2,2,05,03</v>
      </c>
      <c r="E120" s="490"/>
      <c r="F120" s="508">
        <v>50000</v>
      </c>
      <c r="G120" s="490">
        <f t="shared" si="2"/>
        <v>32022393</v>
      </c>
    </row>
    <row r="121" spans="1:7" x14ac:dyDescent="0.25">
      <c r="A121" s="505"/>
      <c r="B121" s="487"/>
      <c r="C121" s="494" t="s">
        <v>903</v>
      </c>
      <c r="D121" s="487"/>
      <c r="E121" s="490"/>
      <c r="F121" s="490"/>
      <c r="G121" s="490">
        <f t="shared" si="2"/>
        <v>32022393</v>
      </c>
    </row>
    <row r="122" spans="1:7" ht="15.75" x14ac:dyDescent="0.25">
      <c r="A122" s="505">
        <v>77</v>
      </c>
      <c r="B122" s="506">
        <v>42061</v>
      </c>
      <c r="C122" s="494" t="s">
        <v>1902</v>
      </c>
      <c r="D122" s="487" t="str">
        <f>D120</f>
        <v>120,12027,02,024,5,2,2,05,03</v>
      </c>
      <c r="E122" s="490"/>
      <c r="F122" s="508">
        <v>480000</v>
      </c>
      <c r="G122" s="490">
        <f t="shared" si="2"/>
        <v>31542393</v>
      </c>
    </row>
    <row r="123" spans="1:7" x14ac:dyDescent="0.25">
      <c r="A123" s="505"/>
      <c r="B123" s="487"/>
      <c r="C123" s="494" t="s">
        <v>903</v>
      </c>
      <c r="D123" s="487"/>
      <c r="E123" s="490"/>
      <c r="F123" s="490"/>
      <c r="G123" s="490">
        <f t="shared" si="2"/>
        <v>31542393</v>
      </c>
    </row>
    <row r="124" spans="1:7" ht="15.75" x14ac:dyDescent="0.25">
      <c r="A124" s="505">
        <v>78</v>
      </c>
      <c r="B124" s="506">
        <v>42061</v>
      </c>
      <c r="C124" s="494" t="s">
        <v>1903</v>
      </c>
      <c r="D124" s="487" t="str">
        <f>D122</f>
        <v>120,12027,02,024,5,2,2,05,03</v>
      </c>
      <c r="E124" s="490"/>
      <c r="F124" s="508">
        <v>425000</v>
      </c>
      <c r="G124" s="490">
        <f t="shared" si="2"/>
        <v>31117393</v>
      </c>
    </row>
    <row r="125" spans="1:7" x14ac:dyDescent="0.25">
      <c r="A125" s="505"/>
      <c r="B125" s="487"/>
      <c r="C125" s="494" t="s">
        <v>903</v>
      </c>
      <c r="D125" s="487"/>
      <c r="E125" s="490"/>
      <c r="F125" s="490"/>
      <c r="G125" s="490">
        <f t="shared" si="2"/>
        <v>31117393</v>
      </c>
    </row>
    <row r="126" spans="1:7" ht="15.75" x14ac:dyDescent="0.25">
      <c r="A126" s="505">
        <v>79</v>
      </c>
      <c r="B126" s="506">
        <v>42061</v>
      </c>
      <c r="C126" s="494" t="s">
        <v>1904</v>
      </c>
      <c r="D126" s="487" t="str">
        <f>D124</f>
        <v>120,12027,02,024,5,2,2,05,03</v>
      </c>
      <c r="E126" s="490"/>
      <c r="F126" s="508">
        <v>1250000</v>
      </c>
      <c r="G126" s="490">
        <f t="shared" si="2"/>
        <v>29867393</v>
      </c>
    </row>
    <row r="127" spans="1:7" x14ac:dyDescent="0.25">
      <c r="A127" s="505"/>
      <c r="B127" s="487"/>
      <c r="C127" s="494" t="s">
        <v>941</v>
      </c>
      <c r="D127" s="487"/>
      <c r="E127" s="490"/>
      <c r="F127" s="490"/>
      <c r="G127" s="490">
        <f t="shared" si="2"/>
        <v>29867393</v>
      </c>
    </row>
    <row r="128" spans="1:7" ht="15.75" x14ac:dyDescent="0.25">
      <c r="A128" s="505">
        <v>90</v>
      </c>
      <c r="B128" s="506">
        <v>42061</v>
      </c>
      <c r="C128" s="494" t="s">
        <v>1905</v>
      </c>
      <c r="D128" s="487" t="str">
        <f>D126</f>
        <v>120,12027,02,024,5,2,2,05,03</v>
      </c>
      <c r="E128" s="490"/>
      <c r="F128" s="508">
        <v>100000</v>
      </c>
      <c r="G128" s="490">
        <f t="shared" si="2"/>
        <v>29767393</v>
      </c>
    </row>
    <row r="129" spans="1:7" x14ac:dyDescent="0.25">
      <c r="A129" s="505"/>
      <c r="B129" s="487"/>
      <c r="C129" s="494" t="s">
        <v>903</v>
      </c>
      <c r="D129" s="487"/>
      <c r="E129" s="490"/>
      <c r="F129" s="490"/>
      <c r="G129" s="490">
        <f t="shared" si="2"/>
        <v>29767393</v>
      </c>
    </row>
    <row r="130" spans="1:7" x14ac:dyDescent="0.25">
      <c r="A130" s="505">
        <v>91</v>
      </c>
      <c r="B130" s="506">
        <v>42062</v>
      </c>
      <c r="C130" s="494" t="s">
        <v>942</v>
      </c>
      <c r="D130" s="487" t="str">
        <f>D98</f>
        <v>120,12027,02,024,5,2,2,05,03</v>
      </c>
      <c r="E130" s="490"/>
      <c r="F130" s="508">
        <v>136150</v>
      </c>
      <c r="G130" s="490">
        <f t="shared" si="2"/>
        <v>29631243</v>
      </c>
    </row>
    <row r="131" spans="1:7" x14ac:dyDescent="0.25">
      <c r="A131" s="505">
        <v>92</v>
      </c>
      <c r="B131" s="506">
        <v>42062</v>
      </c>
      <c r="C131" s="494" t="s">
        <v>943</v>
      </c>
      <c r="D131" s="487" t="str">
        <f>D130</f>
        <v>120,12027,02,024,5,2,2,05,03</v>
      </c>
      <c r="E131" s="490"/>
      <c r="F131" s="508">
        <v>150250</v>
      </c>
      <c r="G131" s="490">
        <f t="shared" si="2"/>
        <v>29480993</v>
      </c>
    </row>
    <row r="132" spans="1:7" x14ac:dyDescent="0.25">
      <c r="A132" s="505">
        <v>93</v>
      </c>
      <c r="B132" s="506">
        <v>42062</v>
      </c>
      <c r="C132" s="494" t="s">
        <v>944</v>
      </c>
      <c r="D132" s="487" t="s">
        <v>945</v>
      </c>
      <c r="E132" s="490"/>
      <c r="F132" s="508">
        <v>600000</v>
      </c>
      <c r="G132" s="490">
        <f t="shared" si="2"/>
        <v>28880993</v>
      </c>
    </row>
    <row r="133" spans="1:7" x14ac:dyDescent="0.25">
      <c r="A133" s="505">
        <v>94</v>
      </c>
      <c r="B133" s="506">
        <v>42062</v>
      </c>
      <c r="C133" s="494" t="s">
        <v>946</v>
      </c>
      <c r="D133" s="487"/>
      <c r="E133" s="508">
        <v>52500</v>
      </c>
      <c r="F133" s="490"/>
      <c r="G133" s="490">
        <f t="shared" si="2"/>
        <v>28933493</v>
      </c>
    </row>
    <row r="134" spans="1:7" x14ac:dyDescent="0.25">
      <c r="A134" s="505">
        <v>95</v>
      </c>
      <c r="B134" s="506">
        <v>42062</v>
      </c>
      <c r="C134" s="494" t="s">
        <v>947</v>
      </c>
      <c r="D134" s="487" t="s">
        <v>948</v>
      </c>
      <c r="E134" s="490"/>
      <c r="F134" s="508">
        <v>14875</v>
      </c>
      <c r="G134" s="490">
        <f t="shared" si="2"/>
        <v>28918618</v>
      </c>
    </row>
    <row r="135" spans="1:7" x14ac:dyDescent="0.25">
      <c r="A135" s="505">
        <v>96</v>
      </c>
      <c r="B135" s="506">
        <v>42062</v>
      </c>
      <c r="C135" s="494" t="s">
        <v>949</v>
      </c>
      <c r="D135" s="487" t="s">
        <v>950</v>
      </c>
      <c r="E135" s="490"/>
      <c r="F135" s="508">
        <v>570000</v>
      </c>
      <c r="G135" s="490">
        <f t="shared" si="2"/>
        <v>28348618</v>
      </c>
    </row>
    <row r="136" spans="1:7" x14ac:dyDescent="0.25">
      <c r="A136" s="505">
        <v>97</v>
      </c>
      <c r="B136" s="506">
        <v>42062</v>
      </c>
      <c r="C136" s="494" t="s">
        <v>951</v>
      </c>
      <c r="D136" s="487" t="s">
        <v>950</v>
      </c>
      <c r="E136" s="490"/>
      <c r="F136" s="508">
        <v>1770000</v>
      </c>
      <c r="G136" s="490">
        <f t="shared" si="2"/>
        <v>26578618</v>
      </c>
    </row>
    <row r="137" spans="1:7" x14ac:dyDescent="0.25">
      <c r="A137" s="505">
        <v>98</v>
      </c>
      <c r="B137" s="506">
        <v>42062</v>
      </c>
      <c r="C137" s="494" t="s">
        <v>952</v>
      </c>
      <c r="D137" s="487" t="s">
        <v>953</v>
      </c>
      <c r="E137" s="490"/>
      <c r="F137" s="508">
        <v>200000</v>
      </c>
      <c r="G137" s="490">
        <f t="shared" si="2"/>
        <v>26378618</v>
      </c>
    </row>
    <row r="138" spans="1:7" x14ac:dyDescent="0.25">
      <c r="A138" s="505">
        <v>99</v>
      </c>
      <c r="B138" s="506">
        <v>42062</v>
      </c>
      <c r="C138" s="494" t="s">
        <v>954</v>
      </c>
      <c r="D138" s="487" t="s">
        <v>889</v>
      </c>
      <c r="E138" s="490"/>
      <c r="F138" s="490">
        <v>1300000</v>
      </c>
      <c r="G138" s="490">
        <f t="shared" si="2"/>
        <v>25078618</v>
      </c>
    </row>
    <row r="139" spans="1:7" x14ac:dyDescent="0.25">
      <c r="A139" s="505">
        <v>100</v>
      </c>
      <c r="B139" s="506">
        <v>42062</v>
      </c>
      <c r="C139" s="494" t="s">
        <v>955</v>
      </c>
      <c r="D139" s="487" t="s">
        <v>921</v>
      </c>
      <c r="E139" s="490"/>
      <c r="F139" s="508">
        <v>316800</v>
      </c>
      <c r="G139" s="490">
        <f t="shared" si="2"/>
        <v>24761818</v>
      </c>
    </row>
    <row r="140" spans="1:7" x14ac:dyDescent="0.25">
      <c r="A140" s="505">
        <v>101</v>
      </c>
      <c r="B140" s="506">
        <v>42062</v>
      </c>
      <c r="C140" s="494" t="s">
        <v>956</v>
      </c>
      <c r="D140" s="487" t="str">
        <f>D18</f>
        <v>120,12027,00,00,5,1,1,01</v>
      </c>
      <c r="E140" s="490">
        <v>92630288</v>
      </c>
      <c r="F140" s="490"/>
      <c r="G140" s="490">
        <f t="shared" si="2"/>
        <v>117392106</v>
      </c>
    </row>
    <row r="141" spans="1:7" x14ac:dyDescent="0.25">
      <c r="A141" s="505">
        <v>102</v>
      </c>
      <c r="B141" s="506">
        <v>42062</v>
      </c>
      <c r="C141" s="494" t="s">
        <v>957</v>
      </c>
      <c r="D141" s="511" t="s">
        <v>147</v>
      </c>
      <c r="E141" s="490"/>
      <c r="F141" s="508">
        <v>375000</v>
      </c>
      <c r="G141" s="490">
        <f t="shared" si="2"/>
        <v>117017106</v>
      </c>
    </row>
    <row r="142" spans="1:7" x14ac:dyDescent="0.25">
      <c r="A142" s="505">
        <v>103</v>
      </c>
      <c r="B142" s="506">
        <v>42062</v>
      </c>
      <c r="C142" s="494" t="s">
        <v>958</v>
      </c>
      <c r="D142" s="511" t="str">
        <f>D105</f>
        <v>120,12027,01,010,5,2,2,01,01</v>
      </c>
      <c r="E142" s="490"/>
      <c r="F142" s="508">
        <v>52500</v>
      </c>
      <c r="G142" s="490">
        <f t="shared" ref="G142:G151" si="3">G141+E142-F142</f>
        <v>116964606</v>
      </c>
    </row>
    <row r="143" spans="1:7" x14ac:dyDescent="0.25">
      <c r="A143" s="505">
        <v>104</v>
      </c>
      <c r="B143" s="506">
        <v>42062</v>
      </c>
      <c r="C143" s="494" t="s">
        <v>959</v>
      </c>
      <c r="D143" s="511"/>
      <c r="E143" s="490"/>
      <c r="F143" s="508">
        <v>250000</v>
      </c>
      <c r="G143" s="490">
        <f t="shared" si="3"/>
        <v>116714606</v>
      </c>
    </row>
    <row r="144" spans="1:7" x14ac:dyDescent="0.25">
      <c r="A144" s="505">
        <v>105</v>
      </c>
      <c r="B144" s="506">
        <v>42062</v>
      </c>
      <c r="C144" s="494" t="s">
        <v>960</v>
      </c>
      <c r="D144" s="511" t="s">
        <v>961</v>
      </c>
      <c r="E144" s="490"/>
      <c r="F144" s="508">
        <v>180000</v>
      </c>
      <c r="G144" s="490">
        <f t="shared" si="3"/>
        <v>116534606</v>
      </c>
    </row>
    <row r="145" spans="1:7" x14ac:dyDescent="0.25">
      <c r="A145" s="505"/>
      <c r="B145" s="506"/>
      <c r="C145" s="494" t="s">
        <v>962</v>
      </c>
      <c r="D145" s="511"/>
      <c r="E145" s="490"/>
      <c r="F145" s="490"/>
      <c r="G145" s="490">
        <f t="shared" si="3"/>
        <v>116534606</v>
      </c>
    </row>
    <row r="146" spans="1:7" x14ac:dyDescent="0.25">
      <c r="A146" s="505">
        <v>106</v>
      </c>
      <c r="B146" s="506">
        <v>42062</v>
      </c>
      <c r="C146" s="494" t="s">
        <v>963</v>
      </c>
      <c r="D146" s="511" t="s">
        <v>964</v>
      </c>
      <c r="E146" s="490"/>
      <c r="F146" s="508">
        <v>844500</v>
      </c>
      <c r="G146" s="490">
        <f t="shared" si="3"/>
        <v>115690106</v>
      </c>
    </row>
    <row r="147" spans="1:7" x14ac:dyDescent="0.25">
      <c r="A147" s="505">
        <v>107</v>
      </c>
      <c r="B147" s="506">
        <v>42062</v>
      </c>
      <c r="C147" s="494" t="s">
        <v>965</v>
      </c>
      <c r="D147" s="511"/>
      <c r="E147" s="490"/>
      <c r="F147" s="510">
        <v>5000000</v>
      </c>
      <c r="G147" s="490">
        <f t="shared" si="3"/>
        <v>110690106</v>
      </c>
    </row>
    <row r="148" spans="1:7" x14ac:dyDescent="0.25">
      <c r="A148" s="505">
        <v>108</v>
      </c>
      <c r="B148" s="506">
        <v>42062</v>
      </c>
      <c r="C148" s="494" t="s">
        <v>966</v>
      </c>
      <c r="D148" s="492"/>
      <c r="E148" s="512">
        <v>68181.818181818191</v>
      </c>
      <c r="F148" s="492"/>
      <c r="G148" s="490">
        <f t="shared" si="3"/>
        <v>110758287.81818181</v>
      </c>
    </row>
    <row r="149" spans="1:7" x14ac:dyDescent="0.25">
      <c r="A149" s="505">
        <v>109</v>
      </c>
      <c r="B149" s="506">
        <v>42062</v>
      </c>
      <c r="C149" s="494" t="s">
        <v>967</v>
      </c>
      <c r="D149" s="492"/>
      <c r="E149" s="512">
        <v>454545.45454545453</v>
      </c>
      <c r="F149" s="492"/>
      <c r="G149" s="490">
        <f t="shared" si="3"/>
        <v>111212833.27272727</v>
      </c>
    </row>
    <row r="150" spans="1:7" x14ac:dyDescent="0.25">
      <c r="A150" s="505">
        <v>110</v>
      </c>
      <c r="B150" s="506">
        <v>42062</v>
      </c>
      <c r="C150" s="494" t="s">
        <v>968</v>
      </c>
      <c r="D150" s="487"/>
      <c r="E150" s="490"/>
      <c r="F150" s="508">
        <v>60000</v>
      </c>
      <c r="G150" s="490">
        <f t="shared" si="3"/>
        <v>111152833.27272727</v>
      </c>
    </row>
    <row r="151" spans="1:7" x14ac:dyDescent="0.25">
      <c r="A151" s="505">
        <v>1</v>
      </c>
      <c r="B151" s="507">
        <v>42064</v>
      </c>
      <c r="C151" s="494" t="s">
        <v>971</v>
      </c>
      <c r="D151" s="487" t="s">
        <v>800</v>
      </c>
      <c r="E151" s="487"/>
      <c r="F151" s="490">
        <v>92630288</v>
      </c>
      <c r="G151" s="490">
        <f t="shared" si="3"/>
        <v>18522545.272727266</v>
      </c>
    </row>
    <row r="152" spans="1:7" x14ac:dyDescent="0.25">
      <c r="A152" s="505">
        <v>2</v>
      </c>
      <c r="B152" s="513">
        <v>42073</v>
      </c>
      <c r="C152" s="494" t="s">
        <v>972</v>
      </c>
      <c r="D152" s="487"/>
      <c r="E152" s="490">
        <v>40458000</v>
      </c>
      <c r="F152" s="490"/>
      <c r="G152" s="492">
        <f t="shared" ref="G152:G194" si="4">G151+E152-F152</f>
        <v>58980545.272727266</v>
      </c>
    </row>
    <row r="153" spans="1:7" x14ac:dyDescent="0.25">
      <c r="A153" s="505">
        <v>3</v>
      </c>
      <c r="B153" s="513">
        <v>42073</v>
      </c>
      <c r="C153" s="494" t="s">
        <v>973</v>
      </c>
      <c r="D153" s="487"/>
      <c r="E153" s="490"/>
      <c r="F153" s="490">
        <v>40458000</v>
      </c>
      <c r="G153" s="492">
        <f t="shared" si="4"/>
        <v>18522545.272727266</v>
      </c>
    </row>
    <row r="154" spans="1:7" x14ac:dyDescent="0.25">
      <c r="A154" s="505">
        <v>4</v>
      </c>
      <c r="B154" s="513">
        <v>42075</v>
      </c>
      <c r="C154" s="494" t="s">
        <v>974</v>
      </c>
      <c r="D154" s="487" t="s">
        <v>875</v>
      </c>
      <c r="E154" s="490"/>
      <c r="F154" s="490">
        <v>26250</v>
      </c>
      <c r="G154" s="492">
        <f t="shared" si="4"/>
        <v>18496295.272727266</v>
      </c>
    </row>
    <row r="155" spans="1:7" x14ac:dyDescent="0.25">
      <c r="A155" s="505">
        <v>5</v>
      </c>
      <c r="B155" s="513">
        <v>42081</v>
      </c>
      <c r="C155" s="494" t="s">
        <v>975</v>
      </c>
      <c r="D155" s="487" t="s">
        <v>877</v>
      </c>
      <c r="E155" s="490"/>
      <c r="F155" s="490">
        <v>18750</v>
      </c>
      <c r="G155" s="492">
        <f t="shared" si="4"/>
        <v>18477545.272727266</v>
      </c>
    </row>
    <row r="156" spans="1:7" x14ac:dyDescent="0.25">
      <c r="A156" s="505">
        <v>6</v>
      </c>
      <c r="B156" s="513">
        <v>42082</v>
      </c>
      <c r="C156" s="494" t="s">
        <v>976</v>
      </c>
      <c r="D156" s="487" t="s">
        <v>977</v>
      </c>
      <c r="E156" s="490"/>
      <c r="F156" s="490">
        <v>387500</v>
      </c>
      <c r="G156" s="492">
        <f t="shared" si="4"/>
        <v>18090045.272727266</v>
      </c>
    </row>
    <row r="157" spans="1:7" x14ac:dyDescent="0.25">
      <c r="A157" s="505">
        <v>7</v>
      </c>
      <c r="B157" s="513">
        <v>42083</v>
      </c>
      <c r="C157" s="494" t="s">
        <v>978</v>
      </c>
      <c r="D157" s="487" t="s">
        <v>885</v>
      </c>
      <c r="E157" s="490"/>
      <c r="F157" s="490">
        <v>623540</v>
      </c>
      <c r="G157" s="492">
        <f t="shared" si="4"/>
        <v>17466505.272727266</v>
      </c>
    </row>
    <row r="158" spans="1:7" x14ac:dyDescent="0.25">
      <c r="A158" s="505">
        <v>8</v>
      </c>
      <c r="B158" s="513">
        <v>42083</v>
      </c>
      <c r="C158" s="494" t="s">
        <v>979</v>
      </c>
      <c r="D158" s="487" t="s">
        <v>882</v>
      </c>
      <c r="E158" s="490"/>
      <c r="F158" s="490">
        <v>265755</v>
      </c>
      <c r="G158" s="492">
        <f t="shared" si="4"/>
        <v>17200750.272727266</v>
      </c>
    </row>
    <row r="159" spans="1:7" x14ac:dyDescent="0.25">
      <c r="A159" s="505">
        <v>9</v>
      </c>
      <c r="B159" s="513">
        <v>42086</v>
      </c>
      <c r="C159" s="494" t="s">
        <v>980</v>
      </c>
      <c r="D159" s="487" t="s">
        <v>981</v>
      </c>
      <c r="E159" s="490"/>
      <c r="F159" s="490">
        <v>75500</v>
      </c>
      <c r="G159" s="492">
        <f t="shared" si="4"/>
        <v>17125250.272727266</v>
      </c>
    </row>
    <row r="160" spans="1:7" x14ac:dyDescent="0.25">
      <c r="A160" s="505">
        <v>10</v>
      </c>
      <c r="B160" s="513">
        <v>42086</v>
      </c>
      <c r="C160" s="494" t="s">
        <v>982</v>
      </c>
      <c r="D160" s="487" t="s">
        <v>983</v>
      </c>
      <c r="E160" s="490"/>
      <c r="F160" s="490">
        <v>100000</v>
      </c>
      <c r="G160" s="492">
        <f t="shared" si="4"/>
        <v>17025250.272727266</v>
      </c>
    </row>
    <row r="161" spans="1:7" x14ac:dyDescent="0.25">
      <c r="A161" s="505">
        <v>11</v>
      </c>
      <c r="B161" s="513">
        <v>42088</v>
      </c>
      <c r="C161" s="494" t="s">
        <v>984</v>
      </c>
      <c r="D161" s="487" t="s">
        <v>915</v>
      </c>
      <c r="E161" s="490"/>
      <c r="F161" s="490">
        <v>660000</v>
      </c>
      <c r="G161" s="492">
        <f t="shared" si="4"/>
        <v>16365250.272727266</v>
      </c>
    </row>
    <row r="162" spans="1:7" x14ac:dyDescent="0.25">
      <c r="A162" s="505">
        <v>12</v>
      </c>
      <c r="B162" s="513">
        <v>42088</v>
      </c>
      <c r="C162" s="494" t="s">
        <v>985</v>
      </c>
      <c r="D162" s="487" t="s">
        <v>915</v>
      </c>
      <c r="E162" s="490"/>
      <c r="F162" s="490">
        <v>170000</v>
      </c>
      <c r="G162" s="492">
        <f t="shared" si="4"/>
        <v>16195250.272727266</v>
      </c>
    </row>
    <row r="163" spans="1:7" x14ac:dyDescent="0.25">
      <c r="A163" s="505">
        <v>34</v>
      </c>
      <c r="B163" s="506">
        <v>42088</v>
      </c>
      <c r="C163" s="494" t="s">
        <v>826</v>
      </c>
      <c r="D163" s="487"/>
      <c r="E163" s="490"/>
      <c r="F163" s="490">
        <v>6900000</v>
      </c>
      <c r="G163" s="492">
        <f t="shared" si="4"/>
        <v>9295250.272727266</v>
      </c>
    </row>
    <row r="164" spans="1:7" x14ac:dyDescent="0.25">
      <c r="A164" s="505">
        <v>35</v>
      </c>
      <c r="B164" s="506">
        <v>42088</v>
      </c>
      <c r="C164" s="494" t="s">
        <v>827</v>
      </c>
      <c r="D164" s="487"/>
      <c r="E164" s="490">
        <v>6900000</v>
      </c>
      <c r="F164" s="490"/>
      <c r="G164" s="492">
        <f t="shared" si="4"/>
        <v>16195250.272727266</v>
      </c>
    </row>
    <row r="165" spans="1:7" x14ac:dyDescent="0.25">
      <c r="A165" s="505">
        <v>13</v>
      </c>
      <c r="B165" s="513">
        <v>42089</v>
      </c>
      <c r="C165" s="494" t="s">
        <v>986</v>
      </c>
      <c r="D165" s="487" t="s">
        <v>915</v>
      </c>
      <c r="E165" s="490"/>
      <c r="F165" s="490">
        <v>161250</v>
      </c>
      <c r="G165" s="492">
        <f t="shared" si="4"/>
        <v>16034000.272727266</v>
      </c>
    </row>
    <row r="166" spans="1:7" x14ac:dyDescent="0.25">
      <c r="A166" s="505">
        <v>14</v>
      </c>
      <c r="B166" s="513">
        <v>42089</v>
      </c>
      <c r="C166" s="494" t="s">
        <v>987</v>
      </c>
      <c r="D166" s="487" t="s">
        <v>988</v>
      </c>
      <c r="E166" s="490"/>
      <c r="F166" s="490">
        <v>743000</v>
      </c>
      <c r="G166" s="492">
        <f t="shared" si="4"/>
        <v>15291000.272727266</v>
      </c>
    </row>
    <row r="167" spans="1:7" x14ac:dyDescent="0.25">
      <c r="A167" s="505">
        <v>15</v>
      </c>
      <c r="B167" s="513">
        <v>42089</v>
      </c>
      <c r="C167" s="494" t="s">
        <v>989</v>
      </c>
      <c r="D167" s="487" t="s">
        <v>990</v>
      </c>
      <c r="E167" s="490"/>
      <c r="F167" s="490">
        <v>930000</v>
      </c>
      <c r="G167" s="492">
        <f t="shared" si="4"/>
        <v>14361000.272727266</v>
      </c>
    </row>
    <row r="168" spans="1:7" x14ac:dyDescent="0.25">
      <c r="A168" s="505">
        <v>16</v>
      </c>
      <c r="B168" s="513">
        <v>42089</v>
      </c>
      <c r="C168" s="494" t="s">
        <v>991</v>
      </c>
      <c r="D168" s="487" t="s">
        <v>950</v>
      </c>
      <c r="E168" s="490"/>
      <c r="F168" s="490">
        <v>330000</v>
      </c>
      <c r="G168" s="492">
        <f t="shared" si="4"/>
        <v>14031000.272727266</v>
      </c>
    </row>
    <row r="169" spans="1:7" x14ac:dyDescent="0.25">
      <c r="A169" s="505">
        <v>17</v>
      </c>
      <c r="B169" s="513">
        <v>42089</v>
      </c>
      <c r="C169" s="494" t="s">
        <v>992</v>
      </c>
      <c r="D169" s="487" t="s">
        <v>993</v>
      </c>
      <c r="E169" s="490"/>
      <c r="F169" s="490">
        <v>500000</v>
      </c>
      <c r="G169" s="492">
        <f t="shared" si="4"/>
        <v>13531000.272727266</v>
      </c>
    </row>
    <row r="170" spans="1:7" x14ac:dyDescent="0.25">
      <c r="A170" s="505">
        <v>18</v>
      </c>
      <c r="B170" s="513">
        <v>42089</v>
      </c>
      <c r="C170" s="494" t="s">
        <v>994</v>
      </c>
      <c r="D170" s="487" t="s">
        <v>993</v>
      </c>
      <c r="E170" s="490"/>
      <c r="F170" s="490">
        <v>250000</v>
      </c>
      <c r="G170" s="492">
        <f t="shared" si="4"/>
        <v>13281000.272727266</v>
      </c>
    </row>
    <row r="171" spans="1:7" x14ac:dyDescent="0.25">
      <c r="A171" s="505">
        <v>19</v>
      </c>
      <c r="B171" s="513">
        <v>42089</v>
      </c>
      <c r="C171" s="494" t="s">
        <v>995</v>
      </c>
      <c r="D171" s="487" t="s">
        <v>993</v>
      </c>
      <c r="E171" s="490"/>
      <c r="F171" s="490">
        <v>280000</v>
      </c>
      <c r="G171" s="492">
        <f t="shared" si="4"/>
        <v>13001000.272727266</v>
      </c>
    </row>
    <row r="172" spans="1:7" x14ac:dyDescent="0.25">
      <c r="A172" s="505">
        <v>20</v>
      </c>
      <c r="B172" s="513">
        <v>42089</v>
      </c>
      <c r="C172" s="494" t="s">
        <v>996</v>
      </c>
      <c r="D172" s="487" t="s">
        <v>993</v>
      </c>
      <c r="E172" s="490"/>
      <c r="F172" s="490">
        <v>360000</v>
      </c>
      <c r="G172" s="492">
        <f t="shared" si="4"/>
        <v>12641000.272727266</v>
      </c>
    </row>
    <row r="173" spans="1:7" x14ac:dyDescent="0.25">
      <c r="A173" s="505">
        <v>21</v>
      </c>
      <c r="B173" s="513">
        <v>42089</v>
      </c>
      <c r="C173" s="494" t="s">
        <v>997</v>
      </c>
      <c r="D173" s="487" t="s">
        <v>993</v>
      </c>
      <c r="E173" s="490"/>
      <c r="F173" s="490">
        <v>225000</v>
      </c>
      <c r="G173" s="492">
        <f t="shared" si="4"/>
        <v>12416000.272727266</v>
      </c>
    </row>
    <row r="174" spans="1:7" x14ac:dyDescent="0.25">
      <c r="A174" s="505">
        <v>22</v>
      </c>
      <c r="B174" s="513">
        <v>42089</v>
      </c>
      <c r="C174" s="494" t="s">
        <v>998</v>
      </c>
      <c r="D174" s="487" t="s">
        <v>993</v>
      </c>
      <c r="E174" s="490"/>
      <c r="F174" s="490">
        <v>75000</v>
      </c>
      <c r="G174" s="492">
        <f t="shared" si="4"/>
        <v>12341000.272727266</v>
      </c>
    </row>
    <row r="175" spans="1:7" x14ac:dyDescent="0.25">
      <c r="A175" s="505">
        <v>23</v>
      </c>
      <c r="B175" s="513">
        <v>42089</v>
      </c>
      <c r="C175" s="494" t="s">
        <v>999</v>
      </c>
      <c r="D175" s="487" t="s">
        <v>993</v>
      </c>
      <c r="E175" s="490"/>
      <c r="F175" s="490">
        <v>125000</v>
      </c>
      <c r="G175" s="492">
        <f t="shared" si="4"/>
        <v>12216000.272727266</v>
      </c>
    </row>
    <row r="176" spans="1:7" x14ac:dyDescent="0.25">
      <c r="A176" s="505">
        <v>24</v>
      </c>
      <c r="B176" s="513">
        <v>42089</v>
      </c>
      <c r="C176" s="494" t="s">
        <v>1000</v>
      </c>
      <c r="D176" s="487" t="s">
        <v>993</v>
      </c>
      <c r="E176" s="490"/>
      <c r="F176" s="490">
        <v>125000</v>
      </c>
      <c r="G176" s="492">
        <f t="shared" si="4"/>
        <v>12091000.272727266</v>
      </c>
    </row>
    <row r="177" spans="1:7" x14ac:dyDescent="0.25">
      <c r="A177" s="505">
        <v>25</v>
      </c>
      <c r="B177" s="513">
        <v>42089</v>
      </c>
      <c r="C177" s="494" t="s">
        <v>1001</v>
      </c>
      <c r="D177" s="487" t="s">
        <v>993</v>
      </c>
      <c r="E177" s="490"/>
      <c r="F177" s="490">
        <v>240000</v>
      </c>
      <c r="G177" s="492">
        <f t="shared" si="4"/>
        <v>11851000.272727266</v>
      </c>
    </row>
    <row r="178" spans="1:7" x14ac:dyDescent="0.25">
      <c r="A178" s="505">
        <v>26</v>
      </c>
      <c r="B178" s="513">
        <v>42089</v>
      </c>
      <c r="C178" s="494" t="s">
        <v>1002</v>
      </c>
      <c r="D178" s="487" t="s">
        <v>993</v>
      </c>
      <c r="E178" s="490"/>
      <c r="F178" s="490">
        <v>320000</v>
      </c>
      <c r="G178" s="492">
        <f t="shared" si="4"/>
        <v>11531000.272727266</v>
      </c>
    </row>
    <row r="179" spans="1:7" x14ac:dyDescent="0.25">
      <c r="A179" s="505">
        <v>27</v>
      </c>
      <c r="B179" s="513">
        <v>42089</v>
      </c>
      <c r="C179" s="494" t="s">
        <v>1003</v>
      </c>
      <c r="D179" s="487" t="s">
        <v>993</v>
      </c>
      <c r="E179" s="490"/>
      <c r="F179" s="490">
        <v>200000</v>
      </c>
      <c r="G179" s="492">
        <f t="shared" si="4"/>
        <v>11331000.272727266</v>
      </c>
    </row>
    <row r="180" spans="1:7" x14ac:dyDescent="0.25">
      <c r="A180" s="505">
        <v>28</v>
      </c>
      <c r="B180" s="513">
        <v>42089</v>
      </c>
      <c r="C180" s="494" t="s">
        <v>1004</v>
      </c>
      <c r="D180" s="487" t="s">
        <v>993</v>
      </c>
      <c r="E180" s="490"/>
      <c r="F180" s="490">
        <v>200000</v>
      </c>
      <c r="G180" s="492">
        <f t="shared" si="4"/>
        <v>11131000.272727266</v>
      </c>
    </row>
    <row r="181" spans="1:7" x14ac:dyDescent="0.25">
      <c r="A181" s="505">
        <v>29</v>
      </c>
      <c r="B181" s="513">
        <v>42089</v>
      </c>
      <c r="C181" s="494" t="s">
        <v>1005</v>
      </c>
      <c r="D181" s="487" t="s">
        <v>993</v>
      </c>
      <c r="E181" s="490"/>
      <c r="F181" s="490">
        <v>50000</v>
      </c>
      <c r="G181" s="492">
        <f t="shared" si="4"/>
        <v>11081000.272727266</v>
      </c>
    </row>
    <row r="182" spans="1:7" x14ac:dyDescent="0.25">
      <c r="A182" s="505">
        <v>30</v>
      </c>
      <c r="B182" s="513">
        <v>42089</v>
      </c>
      <c r="C182" s="494" t="s">
        <v>1006</v>
      </c>
      <c r="D182" s="487" t="s">
        <v>993</v>
      </c>
      <c r="E182" s="490"/>
      <c r="F182" s="490">
        <v>150000</v>
      </c>
      <c r="G182" s="492">
        <f t="shared" si="4"/>
        <v>10931000.272727266</v>
      </c>
    </row>
    <row r="183" spans="1:7" x14ac:dyDescent="0.25">
      <c r="A183" s="505">
        <v>31</v>
      </c>
      <c r="B183" s="513">
        <v>42089</v>
      </c>
      <c r="C183" s="494" t="s">
        <v>1007</v>
      </c>
      <c r="D183" s="487" t="s">
        <v>993</v>
      </c>
      <c r="E183" s="490"/>
      <c r="F183" s="490">
        <v>200000</v>
      </c>
      <c r="G183" s="492">
        <f t="shared" si="4"/>
        <v>10731000.272727266</v>
      </c>
    </row>
    <row r="184" spans="1:7" x14ac:dyDescent="0.25">
      <c r="A184" s="505">
        <v>32</v>
      </c>
      <c r="B184" s="513">
        <v>42089</v>
      </c>
      <c r="C184" s="494" t="s">
        <v>1008</v>
      </c>
      <c r="D184" s="487" t="s">
        <v>993</v>
      </c>
      <c r="E184" s="490"/>
      <c r="F184" s="490">
        <v>250000</v>
      </c>
      <c r="G184" s="492">
        <f t="shared" si="4"/>
        <v>10481000.272727266</v>
      </c>
    </row>
    <row r="185" spans="1:7" x14ac:dyDescent="0.25">
      <c r="A185" s="505">
        <v>33</v>
      </c>
      <c r="B185" s="513">
        <v>42089</v>
      </c>
      <c r="C185" s="494" t="s">
        <v>1009</v>
      </c>
      <c r="D185" s="487" t="s">
        <v>993</v>
      </c>
      <c r="E185" s="490"/>
      <c r="F185" s="490">
        <v>275000</v>
      </c>
      <c r="G185" s="492">
        <f t="shared" si="4"/>
        <v>10206000.272727266</v>
      </c>
    </row>
    <row r="186" spans="1:7" x14ac:dyDescent="0.25">
      <c r="A186" s="505">
        <v>36</v>
      </c>
      <c r="B186" s="506">
        <v>42090</v>
      </c>
      <c r="C186" s="494" t="s">
        <v>1010</v>
      </c>
      <c r="D186" s="487"/>
      <c r="E186" s="490"/>
      <c r="F186" s="490">
        <v>7720325</v>
      </c>
      <c r="G186" s="492">
        <f t="shared" si="4"/>
        <v>2485675.272727266</v>
      </c>
    </row>
    <row r="187" spans="1:7" x14ac:dyDescent="0.25">
      <c r="A187" s="505">
        <v>37</v>
      </c>
      <c r="B187" s="506">
        <v>42093</v>
      </c>
      <c r="C187" s="494" t="s">
        <v>1011</v>
      </c>
      <c r="D187" s="487" t="s">
        <v>800</v>
      </c>
      <c r="E187" s="490">
        <v>92746194</v>
      </c>
      <c r="F187" s="490"/>
      <c r="G187" s="492">
        <f t="shared" si="4"/>
        <v>95231869.272727266</v>
      </c>
    </row>
    <row r="188" spans="1:7" x14ac:dyDescent="0.25">
      <c r="A188" s="505">
        <v>38</v>
      </c>
      <c r="B188" s="506">
        <v>42093</v>
      </c>
      <c r="C188" s="494" t="s">
        <v>1012</v>
      </c>
      <c r="D188" s="487" t="s">
        <v>1013</v>
      </c>
      <c r="E188" s="490"/>
      <c r="F188" s="490">
        <v>650000</v>
      </c>
      <c r="G188" s="492">
        <f t="shared" si="4"/>
        <v>94581869.272727266</v>
      </c>
    </row>
    <row r="189" spans="1:7" x14ac:dyDescent="0.25">
      <c r="A189" s="505">
        <v>39</v>
      </c>
      <c r="B189" s="506">
        <v>42094</v>
      </c>
      <c r="C189" s="494" t="s">
        <v>1014</v>
      </c>
      <c r="D189" s="487"/>
      <c r="E189" s="490"/>
      <c r="F189" s="490">
        <v>57750</v>
      </c>
      <c r="G189" s="492">
        <f t="shared" si="4"/>
        <v>94524119.272727266</v>
      </c>
    </row>
    <row r="190" spans="1:7" x14ac:dyDescent="0.25">
      <c r="A190" s="505">
        <v>40</v>
      </c>
      <c r="B190" s="506">
        <v>42094</v>
      </c>
      <c r="C190" s="494" t="s">
        <v>1015</v>
      </c>
      <c r="D190" s="487"/>
      <c r="E190" s="490"/>
      <c r="F190" s="490">
        <v>385000</v>
      </c>
      <c r="G190" s="492">
        <f t="shared" si="4"/>
        <v>94139119.272727266</v>
      </c>
    </row>
    <row r="191" spans="1:7" x14ac:dyDescent="0.25">
      <c r="A191" s="505">
        <v>41</v>
      </c>
      <c r="B191" s="506">
        <v>42094</v>
      </c>
      <c r="C191" s="494" t="s">
        <v>1016</v>
      </c>
      <c r="D191" s="487"/>
      <c r="E191" s="490"/>
      <c r="F191" s="490">
        <v>136364</v>
      </c>
      <c r="G191" s="492">
        <f t="shared" si="4"/>
        <v>94002755.272727266</v>
      </c>
    </row>
    <row r="192" spans="1:7" x14ac:dyDescent="0.25">
      <c r="A192" s="505">
        <v>42</v>
      </c>
      <c r="B192" s="506">
        <v>42094</v>
      </c>
      <c r="C192" s="494" t="s">
        <v>1017</v>
      </c>
      <c r="D192" s="487"/>
      <c r="E192" s="490"/>
      <c r="F192" s="490">
        <v>47727</v>
      </c>
      <c r="G192" s="492">
        <f t="shared" si="4"/>
        <v>93955028.272727266</v>
      </c>
    </row>
    <row r="193" spans="1:7" x14ac:dyDescent="0.25">
      <c r="A193" s="505">
        <v>43</v>
      </c>
      <c r="B193" s="506">
        <v>42094</v>
      </c>
      <c r="C193" s="494" t="s">
        <v>1018</v>
      </c>
      <c r="D193" s="487"/>
      <c r="E193" s="490"/>
      <c r="F193" s="490">
        <v>318182</v>
      </c>
      <c r="G193" s="492">
        <f t="shared" si="4"/>
        <v>93636846.272727266</v>
      </c>
    </row>
    <row r="194" spans="1:7" x14ac:dyDescent="0.25">
      <c r="A194" s="505">
        <v>1</v>
      </c>
      <c r="B194" s="507">
        <v>42098</v>
      </c>
      <c r="C194" s="495" t="s">
        <v>1021</v>
      </c>
      <c r="D194" s="487" t="str">
        <f>D187</f>
        <v>120,12027,00,00,5,1,1,01</v>
      </c>
      <c r="E194" s="490"/>
      <c r="F194" s="490">
        <f>E187</f>
        <v>92746194</v>
      </c>
      <c r="G194" s="492">
        <f t="shared" si="4"/>
        <v>890652.27272726595</v>
      </c>
    </row>
    <row r="195" spans="1:7" x14ac:dyDescent="0.25">
      <c r="A195" s="505">
        <v>2</v>
      </c>
      <c r="B195" s="506">
        <v>42101</v>
      </c>
      <c r="C195" s="495" t="s">
        <v>1022</v>
      </c>
      <c r="D195" s="487"/>
      <c r="E195" s="490">
        <v>20966000</v>
      </c>
      <c r="F195" s="490"/>
      <c r="G195" s="490">
        <f>G194+E195-F195</f>
        <v>21856652.272727266</v>
      </c>
    </row>
    <row r="196" spans="1:7" x14ac:dyDescent="0.25">
      <c r="A196" s="505">
        <v>3</v>
      </c>
      <c r="B196" s="506">
        <v>42101</v>
      </c>
      <c r="C196" s="495" t="s">
        <v>1023</v>
      </c>
      <c r="D196" s="487"/>
      <c r="E196" s="490"/>
      <c r="F196" s="490">
        <v>20966000</v>
      </c>
      <c r="G196" s="490">
        <f t="shared" ref="G196:G197" si="5">G195+E196-F196</f>
        <v>890652.27272726595</v>
      </c>
    </row>
    <row r="197" spans="1:7" x14ac:dyDescent="0.25">
      <c r="A197" s="505">
        <v>4</v>
      </c>
      <c r="B197" s="513">
        <v>42123</v>
      </c>
      <c r="C197" s="495" t="s">
        <v>1024</v>
      </c>
      <c r="D197" s="487" t="str">
        <f>D194</f>
        <v>120,12027,00,00,5,1,1,01</v>
      </c>
      <c r="E197" s="490">
        <v>92974481</v>
      </c>
      <c r="F197" s="490"/>
      <c r="G197" s="490">
        <f t="shared" si="5"/>
        <v>93865133.272727266</v>
      </c>
    </row>
    <row r="198" spans="1:7" x14ac:dyDescent="0.25">
      <c r="A198" s="514">
        <v>1</v>
      </c>
      <c r="B198" s="515">
        <v>42128</v>
      </c>
      <c r="C198" s="516" t="s">
        <v>1027</v>
      </c>
      <c r="D198" s="517" t="str">
        <f>D194</f>
        <v>120,12027,00,00,5,1,1,01</v>
      </c>
      <c r="E198" s="498"/>
      <c r="F198" s="498">
        <f>E197</f>
        <v>92974481</v>
      </c>
      <c r="G198" s="490">
        <f>G197+E198-F198</f>
        <v>890652.27272726595</v>
      </c>
    </row>
    <row r="199" spans="1:7" x14ac:dyDescent="0.25">
      <c r="A199" s="514">
        <v>2</v>
      </c>
      <c r="B199" s="518">
        <v>42150</v>
      </c>
      <c r="C199" s="516" t="s">
        <v>1028</v>
      </c>
      <c r="D199" s="517" t="s">
        <v>1029</v>
      </c>
      <c r="E199" s="498">
        <v>21216000</v>
      </c>
      <c r="F199" s="498"/>
      <c r="G199" s="519">
        <f t="shared" ref="G199:G262" si="6">G198+E199-F199</f>
        <v>22106652.272727266</v>
      </c>
    </row>
    <row r="200" spans="1:7" x14ac:dyDescent="0.25">
      <c r="A200" s="514">
        <v>3</v>
      </c>
      <c r="B200" s="518">
        <v>42150</v>
      </c>
      <c r="C200" s="516" t="s">
        <v>825</v>
      </c>
      <c r="D200" s="517"/>
      <c r="E200" s="498">
        <v>61899005</v>
      </c>
      <c r="F200" s="498"/>
      <c r="G200" s="519">
        <f t="shared" si="6"/>
        <v>84005657.272727266</v>
      </c>
    </row>
    <row r="201" spans="1:7" x14ac:dyDescent="0.25">
      <c r="A201" s="514">
        <v>4</v>
      </c>
      <c r="B201" s="518">
        <v>42150</v>
      </c>
      <c r="C201" s="516" t="s">
        <v>826</v>
      </c>
      <c r="D201" s="517"/>
      <c r="E201" s="498"/>
      <c r="F201" s="498">
        <v>55000000</v>
      </c>
      <c r="G201" s="519">
        <f t="shared" si="6"/>
        <v>29005657.272727266</v>
      </c>
    </row>
    <row r="202" spans="1:7" x14ac:dyDescent="0.25">
      <c r="A202" s="514">
        <v>5</v>
      </c>
      <c r="B202" s="518">
        <v>42150</v>
      </c>
      <c r="C202" s="516" t="s">
        <v>827</v>
      </c>
      <c r="D202" s="517"/>
      <c r="E202" s="498">
        <v>55000000</v>
      </c>
      <c r="F202" s="498"/>
      <c r="G202" s="519">
        <f t="shared" si="6"/>
        <v>84005657.272727266</v>
      </c>
    </row>
    <row r="203" spans="1:7" x14ac:dyDescent="0.25">
      <c r="A203" s="514">
        <v>6</v>
      </c>
      <c r="B203" s="518">
        <v>42150</v>
      </c>
      <c r="C203" s="516" t="s">
        <v>1030</v>
      </c>
      <c r="D203" s="517" t="s">
        <v>1031</v>
      </c>
      <c r="E203" s="498"/>
      <c r="F203" s="498">
        <v>235000</v>
      </c>
      <c r="G203" s="519">
        <f t="shared" si="6"/>
        <v>83770657.272727266</v>
      </c>
    </row>
    <row r="204" spans="1:7" x14ac:dyDescent="0.25">
      <c r="A204" s="514">
        <v>7</v>
      </c>
      <c r="B204" s="518">
        <v>42150</v>
      </c>
      <c r="C204" s="516" t="s">
        <v>1032</v>
      </c>
      <c r="D204" s="517" t="s">
        <v>1033</v>
      </c>
      <c r="E204" s="498"/>
      <c r="F204" s="498">
        <v>45000</v>
      </c>
      <c r="G204" s="519">
        <f t="shared" si="6"/>
        <v>83725657.272727266</v>
      </c>
    </row>
    <row r="205" spans="1:7" x14ac:dyDescent="0.25">
      <c r="A205" s="514">
        <v>8</v>
      </c>
      <c r="B205" s="518">
        <v>42150</v>
      </c>
      <c r="C205" s="639" t="s">
        <v>1034</v>
      </c>
      <c r="D205" s="517" t="s">
        <v>1035</v>
      </c>
      <c r="E205" s="498"/>
      <c r="F205" s="498">
        <v>1320000</v>
      </c>
      <c r="G205" s="519">
        <f t="shared" si="6"/>
        <v>82405657.272727266</v>
      </c>
    </row>
    <row r="206" spans="1:7" x14ac:dyDescent="0.25">
      <c r="A206" s="514"/>
      <c r="B206" s="520"/>
      <c r="C206" s="640"/>
      <c r="D206" s="517"/>
      <c r="E206" s="498"/>
      <c r="F206" s="498"/>
      <c r="G206" s="519">
        <f t="shared" si="6"/>
        <v>82405657.272727266</v>
      </c>
    </row>
    <row r="207" spans="1:7" x14ac:dyDescent="0.25">
      <c r="A207" s="514">
        <v>9</v>
      </c>
      <c r="B207" s="518">
        <v>42150</v>
      </c>
      <c r="C207" s="516" t="s">
        <v>1036</v>
      </c>
      <c r="D207" s="517" t="s">
        <v>925</v>
      </c>
      <c r="E207" s="498"/>
      <c r="F207" s="498">
        <v>5070000</v>
      </c>
      <c r="G207" s="519">
        <f t="shared" si="6"/>
        <v>77335657.272727266</v>
      </c>
    </row>
    <row r="208" spans="1:7" x14ac:dyDescent="0.25">
      <c r="A208" s="514">
        <v>10</v>
      </c>
      <c r="B208" s="518">
        <v>42150</v>
      </c>
      <c r="C208" s="516" t="s">
        <v>1037</v>
      </c>
      <c r="D208" s="517"/>
      <c r="E208" s="498">
        <v>426000</v>
      </c>
      <c r="F208" s="498"/>
      <c r="G208" s="519">
        <f t="shared" si="6"/>
        <v>77761657.272727266</v>
      </c>
    </row>
    <row r="209" spans="1:7" x14ac:dyDescent="0.25">
      <c r="A209" s="514">
        <v>11</v>
      </c>
      <c r="B209" s="518">
        <v>42150</v>
      </c>
      <c r="C209" s="516" t="s">
        <v>1038</v>
      </c>
      <c r="D209" s="517" t="s">
        <v>921</v>
      </c>
      <c r="E209" s="498"/>
      <c r="F209" s="498">
        <v>1680000</v>
      </c>
      <c r="G209" s="519">
        <f t="shared" si="6"/>
        <v>76081657.272727266</v>
      </c>
    </row>
    <row r="210" spans="1:7" x14ac:dyDescent="0.25">
      <c r="A210" s="514">
        <v>12</v>
      </c>
      <c r="B210" s="518">
        <v>42150</v>
      </c>
      <c r="C210" s="516" t="s">
        <v>1039</v>
      </c>
      <c r="D210" s="517"/>
      <c r="E210" s="498">
        <v>42000</v>
      </c>
      <c r="F210" s="498"/>
      <c r="G210" s="519">
        <f t="shared" si="6"/>
        <v>76123657.272727266</v>
      </c>
    </row>
    <row r="211" spans="1:7" x14ac:dyDescent="0.25">
      <c r="A211" s="514">
        <v>13</v>
      </c>
      <c r="B211" s="518">
        <v>42150</v>
      </c>
      <c r="C211" s="516" t="s">
        <v>1040</v>
      </c>
      <c r="D211" s="517" t="s">
        <v>1041</v>
      </c>
      <c r="E211" s="498"/>
      <c r="F211" s="498">
        <v>735000</v>
      </c>
      <c r="G211" s="519">
        <f t="shared" si="6"/>
        <v>75388657.272727266</v>
      </c>
    </row>
    <row r="212" spans="1:7" x14ac:dyDescent="0.25">
      <c r="A212" s="514">
        <v>14</v>
      </c>
      <c r="B212" s="518">
        <v>42150</v>
      </c>
      <c r="C212" s="516" t="s">
        <v>1042</v>
      </c>
      <c r="D212" s="517" t="s">
        <v>981</v>
      </c>
      <c r="E212" s="498"/>
      <c r="F212" s="498">
        <v>124000</v>
      </c>
      <c r="G212" s="519">
        <f t="shared" si="6"/>
        <v>75264657.272727266</v>
      </c>
    </row>
    <row r="213" spans="1:7" x14ac:dyDescent="0.25">
      <c r="A213" s="514">
        <v>15</v>
      </c>
      <c r="B213" s="518">
        <v>42150</v>
      </c>
      <c r="C213" s="639" t="s">
        <v>1043</v>
      </c>
      <c r="D213" s="517" t="s">
        <v>879</v>
      </c>
      <c r="E213" s="498"/>
      <c r="F213" s="498">
        <v>375000</v>
      </c>
      <c r="G213" s="519">
        <f t="shared" si="6"/>
        <v>74889657.272727266</v>
      </c>
    </row>
    <row r="214" spans="1:7" x14ac:dyDescent="0.25">
      <c r="A214" s="514"/>
      <c r="B214" s="520"/>
      <c r="C214" s="640"/>
      <c r="D214" s="517"/>
      <c r="E214" s="498"/>
      <c r="F214" s="498"/>
      <c r="G214" s="519">
        <f t="shared" si="6"/>
        <v>74889657.272727266</v>
      </c>
    </row>
    <row r="215" spans="1:7" x14ac:dyDescent="0.25">
      <c r="A215" s="514">
        <v>16</v>
      </c>
      <c r="B215" s="518">
        <v>42150</v>
      </c>
      <c r="C215" s="516" t="s">
        <v>1044</v>
      </c>
      <c r="D215" s="517" t="s">
        <v>879</v>
      </c>
      <c r="E215" s="498"/>
      <c r="F215" s="498">
        <v>569500</v>
      </c>
      <c r="G215" s="519">
        <f t="shared" si="6"/>
        <v>74320157.272727266</v>
      </c>
    </row>
    <row r="216" spans="1:7" x14ac:dyDescent="0.25">
      <c r="A216" s="514">
        <v>17</v>
      </c>
      <c r="B216" s="518">
        <v>42150</v>
      </c>
      <c r="C216" s="516" t="s">
        <v>1045</v>
      </c>
      <c r="D216" s="517" t="str">
        <f>D215</f>
        <v>120,12027,01,010,5,2,2,01,01</v>
      </c>
      <c r="E216" s="498"/>
      <c r="F216" s="498">
        <v>150000</v>
      </c>
      <c r="G216" s="519">
        <f t="shared" si="6"/>
        <v>74170157.272727266</v>
      </c>
    </row>
    <row r="217" spans="1:7" x14ac:dyDescent="0.25">
      <c r="A217" s="514">
        <v>18</v>
      </c>
      <c r="B217" s="518">
        <v>42150</v>
      </c>
      <c r="C217" s="639" t="s">
        <v>1046</v>
      </c>
      <c r="D217" s="517" t="s">
        <v>879</v>
      </c>
      <c r="E217" s="498"/>
      <c r="F217" s="498">
        <v>195000</v>
      </c>
      <c r="G217" s="519">
        <f t="shared" si="6"/>
        <v>73975157.272727266</v>
      </c>
    </row>
    <row r="218" spans="1:7" x14ac:dyDescent="0.25">
      <c r="A218" s="514"/>
      <c r="B218" s="518"/>
      <c r="C218" s="640"/>
      <c r="D218" s="517"/>
      <c r="E218" s="498"/>
      <c r="F218" s="498"/>
      <c r="G218" s="519">
        <f t="shared" si="6"/>
        <v>73975157.272727266</v>
      </c>
    </row>
    <row r="219" spans="1:7" x14ac:dyDescent="0.25">
      <c r="A219" s="514">
        <v>19</v>
      </c>
      <c r="B219" s="518">
        <v>42150</v>
      </c>
      <c r="C219" s="516" t="s">
        <v>1047</v>
      </c>
      <c r="D219" s="517" t="s">
        <v>879</v>
      </c>
      <c r="E219" s="498"/>
      <c r="F219" s="498">
        <v>370000</v>
      </c>
      <c r="G219" s="519">
        <f t="shared" si="6"/>
        <v>73605157.272727266</v>
      </c>
    </row>
    <row r="220" spans="1:7" x14ac:dyDescent="0.25">
      <c r="A220" s="514">
        <v>20</v>
      </c>
      <c r="B220" s="518">
        <v>42150</v>
      </c>
      <c r="C220" s="639" t="s">
        <v>1048</v>
      </c>
      <c r="D220" s="517" t="str">
        <f>D219</f>
        <v>120,12027,01,010,5,2,2,01,01</v>
      </c>
      <c r="E220" s="498"/>
      <c r="F220" s="498">
        <v>375000</v>
      </c>
      <c r="G220" s="519">
        <f t="shared" si="6"/>
        <v>73230157.272727266</v>
      </c>
    </row>
    <row r="221" spans="1:7" x14ac:dyDescent="0.25">
      <c r="A221" s="514"/>
      <c r="B221" s="518"/>
      <c r="C221" s="640"/>
      <c r="D221" s="517"/>
      <c r="E221" s="498"/>
      <c r="F221" s="498"/>
      <c r="G221" s="519">
        <f t="shared" si="6"/>
        <v>73230157.272727266</v>
      </c>
    </row>
    <row r="222" spans="1:7" x14ac:dyDescent="0.25">
      <c r="A222" s="514">
        <v>21</v>
      </c>
      <c r="B222" s="518">
        <v>42150</v>
      </c>
      <c r="C222" s="639" t="s">
        <v>1049</v>
      </c>
      <c r="D222" s="517" t="s">
        <v>950</v>
      </c>
      <c r="E222" s="498"/>
      <c r="F222" s="498">
        <v>585000</v>
      </c>
      <c r="G222" s="519">
        <f t="shared" si="6"/>
        <v>72645157.272727266</v>
      </c>
    </row>
    <row r="223" spans="1:7" x14ac:dyDescent="0.25">
      <c r="A223" s="514"/>
      <c r="B223" s="518"/>
      <c r="C223" s="640"/>
      <c r="D223" s="517"/>
      <c r="E223" s="498"/>
      <c r="F223" s="498"/>
      <c r="G223" s="519">
        <f t="shared" si="6"/>
        <v>72645157.272727266</v>
      </c>
    </row>
    <row r="224" spans="1:7" x14ac:dyDescent="0.25">
      <c r="A224" s="514">
        <v>22</v>
      </c>
      <c r="B224" s="518">
        <v>42150</v>
      </c>
      <c r="C224" s="639" t="s">
        <v>1050</v>
      </c>
      <c r="D224" s="517" t="s">
        <v>990</v>
      </c>
      <c r="E224" s="498"/>
      <c r="F224" s="498">
        <v>1830000</v>
      </c>
      <c r="G224" s="519">
        <f t="shared" si="6"/>
        <v>70815157.272727266</v>
      </c>
    </row>
    <row r="225" spans="1:7" x14ac:dyDescent="0.25">
      <c r="A225" s="514"/>
      <c r="B225" s="518"/>
      <c r="C225" s="640"/>
      <c r="D225" s="517"/>
      <c r="E225" s="498"/>
      <c r="F225" s="498"/>
      <c r="G225" s="519">
        <f t="shared" si="6"/>
        <v>70815157.272727266</v>
      </c>
    </row>
    <row r="226" spans="1:7" x14ac:dyDescent="0.25">
      <c r="A226" s="514">
        <v>23</v>
      </c>
      <c r="B226" s="518">
        <v>42150</v>
      </c>
      <c r="C226" s="516" t="s">
        <v>1051</v>
      </c>
      <c r="D226" s="517" t="s">
        <v>1052</v>
      </c>
      <c r="E226" s="498"/>
      <c r="F226" s="498">
        <v>1300000</v>
      </c>
      <c r="G226" s="519">
        <f t="shared" si="6"/>
        <v>69515157.272727266</v>
      </c>
    </row>
    <row r="227" spans="1:7" x14ac:dyDescent="0.25">
      <c r="A227" s="514">
        <v>24</v>
      </c>
      <c r="B227" s="518">
        <v>42150</v>
      </c>
      <c r="C227" s="639" t="s">
        <v>1053</v>
      </c>
      <c r="D227" s="517" t="s">
        <v>1054</v>
      </c>
      <c r="E227" s="498"/>
      <c r="F227" s="498">
        <v>300000</v>
      </c>
      <c r="G227" s="519">
        <f t="shared" si="6"/>
        <v>69215157.272727266</v>
      </c>
    </row>
    <row r="228" spans="1:7" x14ac:dyDescent="0.25">
      <c r="A228" s="514"/>
      <c r="B228" s="518"/>
      <c r="C228" s="640"/>
      <c r="D228" s="517"/>
      <c r="E228" s="498"/>
      <c r="F228" s="498"/>
      <c r="G228" s="519">
        <f t="shared" si="6"/>
        <v>69215157.272727266</v>
      </c>
    </row>
    <row r="229" spans="1:7" x14ac:dyDescent="0.25">
      <c r="A229" s="514">
        <v>25</v>
      </c>
      <c r="B229" s="518">
        <v>42150</v>
      </c>
      <c r="C229" s="516" t="s">
        <v>1055</v>
      </c>
      <c r="D229" s="517" t="s">
        <v>1056</v>
      </c>
      <c r="E229" s="498"/>
      <c r="F229" s="498">
        <v>350000</v>
      </c>
      <c r="G229" s="519">
        <f t="shared" si="6"/>
        <v>68865157.272727266</v>
      </c>
    </row>
    <row r="230" spans="1:7" x14ac:dyDescent="0.25">
      <c r="A230" s="514">
        <v>26</v>
      </c>
      <c r="B230" s="518">
        <v>42150</v>
      </c>
      <c r="C230" s="516" t="s">
        <v>1057</v>
      </c>
      <c r="D230" s="517" t="s">
        <v>1058</v>
      </c>
      <c r="E230" s="498"/>
      <c r="F230" s="498">
        <v>147500</v>
      </c>
      <c r="G230" s="519">
        <f t="shared" si="6"/>
        <v>68717657.272727266</v>
      </c>
    </row>
    <row r="231" spans="1:7" x14ac:dyDescent="0.25">
      <c r="A231" s="514">
        <v>27</v>
      </c>
      <c r="B231" s="518">
        <v>42150</v>
      </c>
      <c r="C231" s="516" t="s">
        <v>1059</v>
      </c>
      <c r="D231" s="517" t="s">
        <v>1058</v>
      </c>
      <c r="E231" s="498"/>
      <c r="F231" s="498">
        <v>87500</v>
      </c>
      <c r="G231" s="519">
        <f t="shared" si="6"/>
        <v>68630157.272727266</v>
      </c>
    </row>
    <row r="232" spans="1:7" x14ac:dyDescent="0.25">
      <c r="A232" s="514">
        <v>28</v>
      </c>
      <c r="B232" s="518">
        <v>42150</v>
      </c>
      <c r="C232" s="516" t="s">
        <v>1060</v>
      </c>
      <c r="D232" s="517" t="s">
        <v>1058</v>
      </c>
      <c r="E232" s="498"/>
      <c r="F232" s="498">
        <v>87500</v>
      </c>
      <c r="G232" s="519">
        <f t="shared" si="6"/>
        <v>68542657.272727266</v>
      </c>
    </row>
    <row r="233" spans="1:7" x14ac:dyDescent="0.25">
      <c r="A233" s="514">
        <v>29</v>
      </c>
      <c r="B233" s="518">
        <v>42150</v>
      </c>
      <c r="C233" s="516" t="s">
        <v>1061</v>
      </c>
      <c r="D233" s="517" t="s">
        <v>902</v>
      </c>
      <c r="E233" s="498"/>
      <c r="F233" s="498">
        <v>100000</v>
      </c>
      <c r="G233" s="519">
        <f t="shared" si="6"/>
        <v>68442657.272727266</v>
      </c>
    </row>
    <row r="234" spans="1:7" x14ac:dyDescent="0.25">
      <c r="A234" s="514">
        <v>30</v>
      </c>
      <c r="B234" s="518">
        <v>42150</v>
      </c>
      <c r="C234" s="516" t="s">
        <v>1062</v>
      </c>
      <c r="D234" s="517" t="s">
        <v>902</v>
      </c>
      <c r="E234" s="498"/>
      <c r="F234" s="498">
        <v>150000</v>
      </c>
      <c r="G234" s="519">
        <f t="shared" si="6"/>
        <v>68292657.272727266</v>
      </c>
    </row>
    <row r="235" spans="1:7" x14ac:dyDescent="0.25">
      <c r="A235" s="514">
        <v>31</v>
      </c>
      <c r="B235" s="518">
        <v>42150</v>
      </c>
      <c r="C235" s="516" t="s">
        <v>1063</v>
      </c>
      <c r="D235" s="517" t="s">
        <v>902</v>
      </c>
      <c r="E235" s="498"/>
      <c r="F235" s="498">
        <v>250000</v>
      </c>
      <c r="G235" s="519">
        <f t="shared" si="6"/>
        <v>68042657.272727266</v>
      </c>
    </row>
    <row r="236" spans="1:7" x14ac:dyDescent="0.25">
      <c r="A236" s="514">
        <v>32</v>
      </c>
      <c r="B236" s="518">
        <v>42150</v>
      </c>
      <c r="C236" s="516" t="s">
        <v>1064</v>
      </c>
      <c r="D236" s="517" t="s">
        <v>902</v>
      </c>
      <c r="E236" s="498"/>
      <c r="F236" s="498">
        <v>150000</v>
      </c>
      <c r="G236" s="519">
        <f t="shared" si="6"/>
        <v>67892657.272727266</v>
      </c>
    </row>
    <row r="237" spans="1:7" x14ac:dyDescent="0.25">
      <c r="A237" s="514">
        <v>33</v>
      </c>
      <c r="B237" s="518">
        <v>42150</v>
      </c>
      <c r="C237" s="516" t="s">
        <v>1065</v>
      </c>
      <c r="D237" s="517" t="s">
        <v>902</v>
      </c>
      <c r="E237" s="498"/>
      <c r="F237" s="498">
        <v>450000</v>
      </c>
      <c r="G237" s="519">
        <f t="shared" si="6"/>
        <v>67442657.272727266</v>
      </c>
    </row>
    <row r="238" spans="1:7" x14ac:dyDescent="0.25">
      <c r="A238" s="514">
        <v>34</v>
      </c>
      <c r="B238" s="518">
        <v>42150</v>
      </c>
      <c r="C238" s="516" t="s">
        <v>1066</v>
      </c>
      <c r="D238" s="517" t="s">
        <v>902</v>
      </c>
      <c r="E238" s="498"/>
      <c r="F238" s="498">
        <v>50000</v>
      </c>
      <c r="G238" s="519">
        <f t="shared" si="6"/>
        <v>67392657.272727266</v>
      </c>
    </row>
    <row r="239" spans="1:7" x14ac:dyDescent="0.25">
      <c r="A239" s="514">
        <v>35</v>
      </c>
      <c r="B239" s="518">
        <v>42150</v>
      </c>
      <c r="C239" s="516" t="s">
        <v>1067</v>
      </c>
      <c r="D239" s="517" t="s">
        <v>902</v>
      </c>
      <c r="E239" s="498"/>
      <c r="F239" s="498">
        <v>75000</v>
      </c>
      <c r="G239" s="519">
        <f t="shared" si="6"/>
        <v>67317657.272727266</v>
      </c>
    </row>
    <row r="240" spans="1:7" x14ac:dyDescent="0.25">
      <c r="A240" s="514">
        <v>36</v>
      </c>
      <c r="B240" s="518">
        <v>42150</v>
      </c>
      <c r="C240" s="516" t="s">
        <v>1068</v>
      </c>
      <c r="D240" s="517" t="s">
        <v>902</v>
      </c>
      <c r="E240" s="498"/>
      <c r="F240" s="498">
        <v>155000</v>
      </c>
      <c r="G240" s="519">
        <f t="shared" si="6"/>
        <v>67162657.272727266</v>
      </c>
    </row>
    <row r="241" spans="1:7" x14ac:dyDescent="0.25">
      <c r="A241" s="514">
        <v>37</v>
      </c>
      <c r="B241" s="518">
        <v>42150</v>
      </c>
      <c r="C241" s="516" t="s">
        <v>1069</v>
      </c>
      <c r="D241" s="517" t="s">
        <v>902</v>
      </c>
      <c r="E241" s="498"/>
      <c r="F241" s="498">
        <v>380000</v>
      </c>
      <c r="G241" s="519">
        <f t="shared" si="6"/>
        <v>66782657.272727266</v>
      </c>
    </row>
    <row r="242" spans="1:7" x14ac:dyDescent="0.25">
      <c r="A242" s="514">
        <v>38</v>
      </c>
      <c r="B242" s="518">
        <v>42150</v>
      </c>
      <c r="C242" s="516" t="s">
        <v>1070</v>
      </c>
      <c r="D242" s="517" t="s">
        <v>902</v>
      </c>
      <c r="E242" s="498"/>
      <c r="F242" s="498">
        <v>375000</v>
      </c>
      <c r="G242" s="519">
        <f t="shared" si="6"/>
        <v>66407657.272727266</v>
      </c>
    </row>
    <row r="243" spans="1:7" x14ac:dyDescent="0.25">
      <c r="A243" s="514">
        <v>39</v>
      </c>
      <c r="B243" s="518">
        <v>42150</v>
      </c>
      <c r="C243" s="516" t="s">
        <v>1071</v>
      </c>
      <c r="D243" s="517" t="s">
        <v>902</v>
      </c>
      <c r="E243" s="498"/>
      <c r="F243" s="498">
        <v>375000</v>
      </c>
      <c r="G243" s="519">
        <f t="shared" si="6"/>
        <v>66032657.272727266</v>
      </c>
    </row>
    <row r="244" spans="1:7" x14ac:dyDescent="0.25">
      <c r="A244" s="514">
        <v>40</v>
      </c>
      <c r="B244" s="518">
        <v>42150</v>
      </c>
      <c r="C244" s="516" t="s">
        <v>1072</v>
      </c>
      <c r="D244" s="517" t="s">
        <v>902</v>
      </c>
      <c r="E244" s="498"/>
      <c r="F244" s="498">
        <v>450000</v>
      </c>
      <c r="G244" s="519">
        <f t="shared" si="6"/>
        <v>65582657.272727266</v>
      </c>
    </row>
    <row r="245" spans="1:7" x14ac:dyDescent="0.25">
      <c r="A245" s="514">
        <v>41</v>
      </c>
      <c r="B245" s="518">
        <v>42150</v>
      </c>
      <c r="C245" s="516" t="s">
        <v>1073</v>
      </c>
      <c r="D245" s="517" t="s">
        <v>902</v>
      </c>
      <c r="E245" s="498"/>
      <c r="F245" s="498">
        <v>160000</v>
      </c>
      <c r="G245" s="519">
        <f t="shared" si="6"/>
        <v>65422657.272727266</v>
      </c>
    </row>
    <row r="246" spans="1:7" x14ac:dyDescent="0.25">
      <c r="A246" s="514">
        <v>42</v>
      </c>
      <c r="B246" s="518">
        <v>42150</v>
      </c>
      <c r="C246" s="516" t="s">
        <v>1074</v>
      </c>
      <c r="D246" s="517" t="s">
        <v>902</v>
      </c>
      <c r="E246" s="498"/>
      <c r="F246" s="498">
        <v>300000</v>
      </c>
      <c r="G246" s="519">
        <f t="shared" si="6"/>
        <v>65122657.272727266</v>
      </c>
    </row>
    <row r="247" spans="1:7" x14ac:dyDescent="0.25">
      <c r="A247" s="514">
        <v>43</v>
      </c>
      <c r="B247" s="518">
        <v>42150</v>
      </c>
      <c r="C247" s="516" t="s">
        <v>1075</v>
      </c>
      <c r="D247" s="517" t="s">
        <v>902</v>
      </c>
      <c r="E247" s="498"/>
      <c r="F247" s="498">
        <v>300000</v>
      </c>
      <c r="G247" s="519">
        <f t="shared" si="6"/>
        <v>64822657.272727266</v>
      </c>
    </row>
    <row r="248" spans="1:7" x14ac:dyDescent="0.25">
      <c r="A248" s="514">
        <v>44</v>
      </c>
      <c r="B248" s="518">
        <v>42150</v>
      </c>
      <c r="C248" s="639" t="s">
        <v>1076</v>
      </c>
      <c r="D248" s="517" t="s">
        <v>1077</v>
      </c>
      <c r="E248" s="498"/>
      <c r="F248" s="498">
        <v>450000</v>
      </c>
      <c r="G248" s="519">
        <f t="shared" si="6"/>
        <v>64372657.272727266</v>
      </c>
    </row>
    <row r="249" spans="1:7" x14ac:dyDescent="0.25">
      <c r="A249" s="514"/>
      <c r="B249" s="518"/>
      <c r="C249" s="640"/>
      <c r="D249" s="517"/>
      <c r="E249" s="498"/>
      <c r="F249" s="498"/>
      <c r="G249" s="519">
        <f t="shared" si="6"/>
        <v>64372657.272727266</v>
      </c>
    </row>
    <row r="250" spans="1:7" x14ac:dyDescent="0.25">
      <c r="A250" s="514">
        <v>45</v>
      </c>
      <c r="B250" s="518">
        <v>42150</v>
      </c>
      <c r="C250" s="516" t="s">
        <v>1078</v>
      </c>
      <c r="D250" s="517" t="s">
        <v>983</v>
      </c>
      <c r="E250" s="498"/>
      <c r="F250" s="498">
        <v>200000</v>
      </c>
      <c r="G250" s="519">
        <f t="shared" si="6"/>
        <v>64172657.272727266</v>
      </c>
    </row>
    <row r="251" spans="1:7" x14ac:dyDescent="0.25">
      <c r="A251" s="514">
        <v>46</v>
      </c>
      <c r="B251" s="518">
        <v>42150</v>
      </c>
      <c r="C251" s="516" t="s">
        <v>1079</v>
      </c>
      <c r="D251" s="517" t="s">
        <v>1080</v>
      </c>
      <c r="E251" s="498"/>
      <c r="F251" s="498">
        <v>166800</v>
      </c>
      <c r="G251" s="519">
        <f t="shared" si="6"/>
        <v>64005857.272727266</v>
      </c>
    </row>
    <row r="252" spans="1:7" x14ac:dyDescent="0.25">
      <c r="A252" s="514">
        <v>47</v>
      </c>
      <c r="B252" s="518">
        <v>42150</v>
      </c>
      <c r="C252" s="516" t="s">
        <v>1081</v>
      </c>
      <c r="D252" s="517" t="s">
        <v>1082</v>
      </c>
      <c r="E252" s="498"/>
      <c r="F252" s="498">
        <v>820000</v>
      </c>
      <c r="G252" s="519">
        <f t="shared" si="6"/>
        <v>63185857.272727266</v>
      </c>
    </row>
    <row r="253" spans="1:7" x14ac:dyDescent="0.25">
      <c r="A253" s="514">
        <v>48</v>
      </c>
      <c r="B253" s="518">
        <v>42150</v>
      </c>
      <c r="C253" s="516" t="s">
        <v>1083</v>
      </c>
      <c r="D253" s="517"/>
      <c r="E253" s="498">
        <v>73500</v>
      </c>
      <c r="F253" s="498"/>
      <c r="G253" s="519">
        <f t="shared" si="6"/>
        <v>63259357.272727266</v>
      </c>
    </row>
    <row r="254" spans="1:7" x14ac:dyDescent="0.25">
      <c r="A254" s="514">
        <v>49</v>
      </c>
      <c r="B254" s="518">
        <v>42150</v>
      </c>
      <c r="C254" s="516" t="s">
        <v>1084</v>
      </c>
      <c r="D254" s="517" t="s">
        <v>1085</v>
      </c>
      <c r="E254" s="498"/>
      <c r="F254" s="498">
        <v>780000</v>
      </c>
      <c r="G254" s="519">
        <f t="shared" si="6"/>
        <v>62479357.272727266</v>
      </c>
    </row>
    <row r="255" spans="1:7" x14ac:dyDescent="0.25">
      <c r="A255" s="514">
        <v>50</v>
      </c>
      <c r="B255" s="518">
        <v>42150</v>
      </c>
      <c r="C255" s="516" t="s">
        <v>1086</v>
      </c>
      <c r="D255" s="517"/>
      <c r="E255" s="498">
        <v>75000</v>
      </c>
      <c r="F255" s="498"/>
      <c r="G255" s="519">
        <f t="shared" si="6"/>
        <v>62554357.272727266</v>
      </c>
    </row>
    <row r="256" spans="1:7" x14ac:dyDescent="0.25">
      <c r="A256" s="514">
        <v>51</v>
      </c>
      <c r="B256" s="518">
        <v>42150</v>
      </c>
      <c r="C256" s="516" t="s">
        <v>1087</v>
      </c>
      <c r="D256" s="517" t="s">
        <v>885</v>
      </c>
      <c r="E256" s="498"/>
      <c r="F256" s="498">
        <v>1145820</v>
      </c>
      <c r="G256" s="519">
        <f t="shared" si="6"/>
        <v>61408537.272727266</v>
      </c>
    </row>
    <row r="257" spans="1:7" x14ac:dyDescent="0.25">
      <c r="A257" s="514">
        <v>52</v>
      </c>
      <c r="B257" s="518">
        <v>42150</v>
      </c>
      <c r="C257" s="516" t="s">
        <v>1088</v>
      </c>
      <c r="D257" s="517" t="s">
        <v>1029</v>
      </c>
      <c r="E257" s="498"/>
      <c r="F257" s="498">
        <v>21216000</v>
      </c>
      <c r="G257" s="519">
        <f t="shared" si="6"/>
        <v>40192537.272727266</v>
      </c>
    </row>
    <row r="258" spans="1:7" x14ac:dyDescent="0.25">
      <c r="A258" s="514">
        <v>53</v>
      </c>
      <c r="B258" s="518">
        <v>42150</v>
      </c>
      <c r="C258" s="639" t="s">
        <v>1089</v>
      </c>
      <c r="D258" s="517" t="s">
        <v>915</v>
      </c>
      <c r="E258" s="498"/>
      <c r="F258" s="498">
        <v>189000</v>
      </c>
      <c r="G258" s="519">
        <f t="shared" si="6"/>
        <v>40003537.272727266</v>
      </c>
    </row>
    <row r="259" spans="1:7" x14ac:dyDescent="0.25">
      <c r="A259" s="514"/>
      <c r="B259" s="518"/>
      <c r="C259" s="640"/>
      <c r="D259" s="517"/>
      <c r="E259" s="498"/>
      <c r="F259" s="498"/>
      <c r="G259" s="519">
        <f t="shared" si="6"/>
        <v>40003537.272727266</v>
      </c>
    </row>
    <row r="260" spans="1:7" x14ac:dyDescent="0.25">
      <c r="A260" s="514">
        <v>54</v>
      </c>
      <c r="B260" s="518">
        <v>42150</v>
      </c>
      <c r="C260" s="516" t="s">
        <v>1090</v>
      </c>
      <c r="D260" s="517" t="s">
        <v>915</v>
      </c>
      <c r="E260" s="498"/>
      <c r="F260" s="498">
        <v>43000</v>
      </c>
      <c r="G260" s="519">
        <f t="shared" si="6"/>
        <v>39960537.272727266</v>
      </c>
    </row>
    <row r="261" spans="1:7" x14ac:dyDescent="0.25">
      <c r="A261" s="514">
        <v>55</v>
      </c>
      <c r="B261" s="518">
        <v>42150</v>
      </c>
      <c r="C261" s="516" t="s">
        <v>1091</v>
      </c>
      <c r="D261" s="517" t="s">
        <v>915</v>
      </c>
      <c r="E261" s="498"/>
      <c r="F261" s="498">
        <v>43000</v>
      </c>
      <c r="G261" s="519">
        <f t="shared" si="6"/>
        <v>39917537.272727266</v>
      </c>
    </row>
    <row r="262" spans="1:7" x14ac:dyDescent="0.25">
      <c r="A262" s="514">
        <v>56</v>
      </c>
      <c r="B262" s="518">
        <v>42150</v>
      </c>
      <c r="C262" s="516" t="s">
        <v>1092</v>
      </c>
      <c r="D262" s="517" t="s">
        <v>1093</v>
      </c>
      <c r="E262" s="498"/>
      <c r="F262" s="498">
        <v>75000</v>
      </c>
      <c r="G262" s="519">
        <f t="shared" si="6"/>
        <v>39842537.272727266</v>
      </c>
    </row>
    <row r="263" spans="1:7" x14ac:dyDescent="0.25">
      <c r="A263" s="514">
        <v>57</v>
      </c>
      <c r="B263" s="518">
        <v>42150</v>
      </c>
      <c r="C263" s="516" t="s">
        <v>1094</v>
      </c>
      <c r="D263" s="517"/>
      <c r="E263" s="498">
        <v>3000</v>
      </c>
      <c r="F263" s="498"/>
      <c r="G263" s="519">
        <f t="shared" ref="G263:G318" si="7">G262+E263-F263</f>
        <v>39845537.272727266</v>
      </c>
    </row>
    <row r="264" spans="1:7" x14ac:dyDescent="0.25">
      <c r="A264" s="514">
        <v>58</v>
      </c>
      <c r="B264" s="518">
        <v>42150</v>
      </c>
      <c r="C264" s="516" t="s">
        <v>1095</v>
      </c>
      <c r="D264" s="517" t="s">
        <v>915</v>
      </c>
      <c r="E264" s="498"/>
      <c r="F264" s="498"/>
      <c r="G264" s="519">
        <f t="shared" si="7"/>
        <v>39845537.272727266</v>
      </c>
    </row>
    <row r="265" spans="1:7" x14ac:dyDescent="0.25">
      <c r="A265" s="514">
        <v>59</v>
      </c>
      <c r="B265" s="518">
        <v>42150</v>
      </c>
      <c r="C265" s="516" t="s">
        <v>1096</v>
      </c>
      <c r="D265" s="517" t="s">
        <v>915</v>
      </c>
      <c r="E265" s="498"/>
      <c r="F265" s="498"/>
      <c r="G265" s="519">
        <f t="shared" si="7"/>
        <v>39845537.272727266</v>
      </c>
    </row>
    <row r="266" spans="1:7" x14ac:dyDescent="0.25">
      <c r="A266" s="514">
        <v>60</v>
      </c>
      <c r="B266" s="518">
        <v>42150</v>
      </c>
      <c r="C266" s="516" t="s">
        <v>1097</v>
      </c>
      <c r="D266" s="517" t="s">
        <v>1098</v>
      </c>
      <c r="E266" s="498"/>
      <c r="F266" s="498">
        <v>4500000</v>
      </c>
      <c r="G266" s="519">
        <f t="shared" si="7"/>
        <v>35345537.272727266</v>
      </c>
    </row>
    <row r="267" spans="1:7" x14ac:dyDescent="0.25">
      <c r="A267" s="514">
        <v>61</v>
      </c>
      <c r="B267" s="518">
        <v>42150</v>
      </c>
      <c r="C267" s="516" t="s">
        <v>1099</v>
      </c>
      <c r="D267" s="517"/>
      <c r="E267" s="498">
        <v>409091</v>
      </c>
      <c r="F267" s="498"/>
      <c r="G267" s="519">
        <f t="shared" si="7"/>
        <v>35754628.272727266</v>
      </c>
    </row>
    <row r="268" spans="1:7" x14ac:dyDescent="0.25">
      <c r="A268" s="514">
        <v>62</v>
      </c>
      <c r="B268" s="518">
        <v>42150</v>
      </c>
      <c r="C268" s="516" t="s">
        <v>1100</v>
      </c>
      <c r="D268" s="517"/>
      <c r="E268" s="498">
        <v>61364</v>
      </c>
      <c r="F268" s="498"/>
      <c r="G268" s="519">
        <f t="shared" si="7"/>
        <v>35815992.272727266</v>
      </c>
    </row>
    <row r="269" spans="1:7" x14ac:dyDescent="0.25">
      <c r="A269" s="514">
        <v>63</v>
      </c>
      <c r="B269" s="518">
        <v>42150</v>
      </c>
      <c r="C269" s="516" t="s">
        <v>1101</v>
      </c>
      <c r="D269" s="517" t="s">
        <v>1102</v>
      </c>
      <c r="E269" s="498"/>
      <c r="F269" s="498">
        <v>3950000</v>
      </c>
      <c r="G269" s="519">
        <f t="shared" si="7"/>
        <v>31865992.272727266</v>
      </c>
    </row>
    <row r="270" spans="1:7" x14ac:dyDescent="0.25">
      <c r="A270" s="514">
        <v>64</v>
      </c>
      <c r="B270" s="518">
        <v>42150</v>
      </c>
      <c r="C270" s="516" t="s">
        <v>1103</v>
      </c>
      <c r="D270" s="517"/>
      <c r="E270" s="498">
        <v>359091</v>
      </c>
      <c r="F270" s="498"/>
      <c r="G270" s="519">
        <f t="shared" si="7"/>
        <v>32225083.272727266</v>
      </c>
    </row>
    <row r="271" spans="1:7" x14ac:dyDescent="0.25">
      <c r="A271" s="514">
        <v>65</v>
      </c>
      <c r="B271" s="518">
        <v>42150</v>
      </c>
      <c r="C271" s="516" t="s">
        <v>1104</v>
      </c>
      <c r="D271" s="517"/>
      <c r="E271" s="498">
        <v>53864</v>
      </c>
      <c r="F271" s="498"/>
      <c r="G271" s="519">
        <f t="shared" si="7"/>
        <v>32278947.272727266</v>
      </c>
    </row>
    <row r="272" spans="1:7" x14ac:dyDescent="0.25">
      <c r="A272" s="514">
        <v>66</v>
      </c>
      <c r="B272" s="518">
        <v>42150</v>
      </c>
      <c r="C272" s="516" t="s">
        <v>1105</v>
      </c>
      <c r="D272" s="517" t="s">
        <v>1106</v>
      </c>
      <c r="E272" s="521"/>
      <c r="F272" s="498">
        <v>4000000</v>
      </c>
      <c r="G272" s="519">
        <f t="shared" si="7"/>
        <v>28278947.272727266</v>
      </c>
    </row>
    <row r="273" spans="1:7" x14ac:dyDescent="0.25">
      <c r="A273" s="514">
        <v>67</v>
      </c>
      <c r="B273" s="518">
        <v>42150</v>
      </c>
      <c r="C273" s="516" t="s">
        <v>1107</v>
      </c>
      <c r="D273" s="517"/>
      <c r="E273" s="498">
        <v>54545</v>
      </c>
      <c r="F273" s="498"/>
      <c r="G273" s="519">
        <f t="shared" si="7"/>
        <v>28333492.272727266</v>
      </c>
    </row>
    <row r="274" spans="1:7" x14ac:dyDescent="0.25">
      <c r="A274" s="514">
        <v>68</v>
      </c>
      <c r="B274" s="518">
        <v>42150</v>
      </c>
      <c r="C274" s="516" t="s">
        <v>1108</v>
      </c>
      <c r="D274" s="517"/>
      <c r="E274" s="498">
        <v>363636</v>
      </c>
      <c r="F274" s="498"/>
      <c r="G274" s="519">
        <f t="shared" si="7"/>
        <v>28697128.272727266</v>
      </c>
    </row>
    <row r="275" spans="1:7" x14ac:dyDescent="0.25">
      <c r="A275" s="514">
        <v>69</v>
      </c>
      <c r="B275" s="518">
        <v>42150</v>
      </c>
      <c r="C275" s="516" t="s">
        <v>1109</v>
      </c>
      <c r="D275" s="517" t="s">
        <v>1110</v>
      </c>
      <c r="E275" s="498"/>
      <c r="F275" s="498">
        <v>3500000</v>
      </c>
      <c r="G275" s="519">
        <f t="shared" si="7"/>
        <v>25197128.272727266</v>
      </c>
    </row>
    <row r="276" spans="1:7" x14ac:dyDescent="0.25">
      <c r="A276" s="514">
        <v>70</v>
      </c>
      <c r="B276" s="518">
        <v>42150</v>
      </c>
      <c r="C276" s="516" t="s">
        <v>1111</v>
      </c>
      <c r="D276" s="517"/>
      <c r="E276" s="498">
        <v>47727</v>
      </c>
      <c r="F276" s="498"/>
      <c r="G276" s="519">
        <f t="shared" si="7"/>
        <v>25244855.272727266</v>
      </c>
    </row>
    <row r="277" spans="1:7" x14ac:dyDescent="0.25">
      <c r="A277" s="514">
        <v>71</v>
      </c>
      <c r="B277" s="518">
        <v>42150</v>
      </c>
      <c r="C277" s="516" t="s">
        <v>1112</v>
      </c>
      <c r="D277" s="517"/>
      <c r="E277" s="498">
        <v>318182</v>
      </c>
      <c r="F277" s="498"/>
      <c r="G277" s="519">
        <f t="shared" si="7"/>
        <v>25563037.272727266</v>
      </c>
    </row>
    <row r="278" spans="1:7" x14ac:dyDescent="0.25">
      <c r="A278" s="514">
        <v>72</v>
      </c>
      <c r="B278" s="518">
        <v>42150</v>
      </c>
      <c r="C278" s="516" t="s">
        <v>1113</v>
      </c>
      <c r="D278" s="517" t="s">
        <v>1114</v>
      </c>
      <c r="E278" s="498"/>
      <c r="F278" s="498">
        <v>7500000</v>
      </c>
      <c r="G278" s="519">
        <f t="shared" si="7"/>
        <v>18063037.272727266</v>
      </c>
    </row>
    <row r="279" spans="1:7" x14ac:dyDescent="0.25">
      <c r="A279" s="514">
        <v>73</v>
      </c>
      <c r="B279" s="518">
        <v>42150</v>
      </c>
      <c r="C279" s="516" t="s">
        <v>1115</v>
      </c>
      <c r="D279" s="517"/>
      <c r="E279" s="498">
        <v>102273</v>
      </c>
      <c r="F279" s="498"/>
      <c r="G279" s="519">
        <f t="shared" si="7"/>
        <v>18165310.272727266</v>
      </c>
    </row>
    <row r="280" spans="1:7" x14ac:dyDescent="0.25">
      <c r="A280" s="514">
        <v>74</v>
      </c>
      <c r="B280" s="518">
        <v>42150</v>
      </c>
      <c r="C280" s="516" t="s">
        <v>1116</v>
      </c>
      <c r="D280" s="517"/>
      <c r="E280" s="498">
        <v>681818</v>
      </c>
      <c r="F280" s="498"/>
      <c r="G280" s="519">
        <f t="shared" si="7"/>
        <v>18847128.272727266</v>
      </c>
    </row>
    <row r="281" spans="1:7" x14ac:dyDescent="0.25">
      <c r="A281" s="522">
        <v>75</v>
      </c>
      <c r="B281" s="488">
        <v>42153</v>
      </c>
      <c r="C281" s="516" t="s">
        <v>1117</v>
      </c>
      <c r="D281" s="517" t="s">
        <v>902</v>
      </c>
      <c r="E281" s="498"/>
      <c r="F281" s="498">
        <v>150000</v>
      </c>
      <c r="G281" s="519">
        <f t="shared" si="7"/>
        <v>18697128.272727266</v>
      </c>
    </row>
    <row r="282" spans="1:7" x14ac:dyDescent="0.25">
      <c r="A282" s="522">
        <v>76</v>
      </c>
      <c r="B282" s="488">
        <v>42153</v>
      </c>
      <c r="C282" s="516" t="s">
        <v>1118</v>
      </c>
      <c r="D282" s="517" t="s">
        <v>902</v>
      </c>
      <c r="E282" s="498"/>
      <c r="F282" s="498">
        <v>150000</v>
      </c>
      <c r="G282" s="519">
        <f t="shared" si="7"/>
        <v>18547128.272727266</v>
      </c>
    </row>
    <row r="283" spans="1:7" x14ac:dyDescent="0.25">
      <c r="A283" s="522">
        <v>77</v>
      </c>
      <c r="B283" s="488">
        <v>42153</v>
      </c>
      <c r="C283" s="516" t="s">
        <v>1119</v>
      </c>
      <c r="D283" s="517" t="s">
        <v>902</v>
      </c>
      <c r="E283" s="498"/>
      <c r="F283" s="498">
        <v>150000</v>
      </c>
      <c r="G283" s="519">
        <f t="shared" si="7"/>
        <v>18397128.272727266</v>
      </c>
    </row>
    <row r="284" spans="1:7" x14ac:dyDescent="0.25">
      <c r="A284" s="522">
        <v>78</v>
      </c>
      <c r="B284" s="488">
        <v>42153</v>
      </c>
      <c r="C284" s="516" t="s">
        <v>1120</v>
      </c>
      <c r="D284" s="517" t="s">
        <v>902</v>
      </c>
      <c r="E284" s="498"/>
      <c r="F284" s="498">
        <v>305000</v>
      </c>
      <c r="G284" s="519">
        <f t="shared" si="7"/>
        <v>18092128.272727266</v>
      </c>
    </row>
    <row r="285" spans="1:7" x14ac:dyDescent="0.25">
      <c r="A285" s="522">
        <v>79</v>
      </c>
      <c r="B285" s="488">
        <v>42153</v>
      </c>
      <c r="C285" s="516" t="s">
        <v>1121</v>
      </c>
      <c r="D285" s="517" t="s">
        <v>902</v>
      </c>
      <c r="E285" s="498"/>
      <c r="F285" s="498">
        <v>350000</v>
      </c>
      <c r="G285" s="519">
        <f t="shared" si="7"/>
        <v>17742128.272727266</v>
      </c>
    </row>
    <row r="286" spans="1:7" x14ac:dyDescent="0.25">
      <c r="A286" s="522">
        <v>80</v>
      </c>
      <c r="B286" s="488">
        <v>42153</v>
      </c>
      <c r="C286" s="516" t="s">
        <v>1122</v>
      </c>
      <c r="D286" s="517" t="s">
        <v>902</v>
      </c>
      <c r="E286" s="498"/>
      <c r="F286" s="498">
        <v>450000</v>
      </c>
      <c r="G286" s="519">
        <f t="shared" si="7"/>
        <v>17292128.272727266</v>
      </c>
    </row>
    <row r="287" spans="1:7" x14ac:dyDescent="0.25">
      <c r="A287" s="522">
        <v>81</v>
      </c>
      <c r="B287" s="488">
        <v>42153</v>
      </c>
      <c r="C287" s="516" t="s">
        <v>1123</v>
      </c>
      <c r="D287" s="517" t="s">
        <v>902</v>
      </c>
      <c r="E287" s="498"/>
      <c r="F287" s="498">
        <v>375000</v>
      </c>
      <c r="G287" s="519">
        <f t="shared" si="7"/>
        <v>16917128.272727266</v>
      </c>
    </row>
    <row r="288" spans="1:7" x14ac:dyDescent="0.25">
      <c r="A288" s="522">
        <v>82</v>
      </c>
      <c r="B288" s="488">
        <v>42153</v>
      </c>
      <c r="C288" s="516" t="s">
        <v>1124</v>
      </c>
      <c r="D288" s="517" t="s">
        <v>902</v>
      </c>
      <c r="E288" s="498"/>
      <c r="F288" s="498">
        <v>300000</v>
      </c>
      <c r="G288" s="519">
        <f t="shared" si="7"/>
        <v>16617128.272727266</v>
      </c>
    </row>
    <row r="289" spans="1:7" x14ac:dyDescent="0.25">
      <c r="A289" s="522">
        <v>83</v>
      </c>
      <c r="B289" s="488">
        <v>42153</v>
      </c>
      <c r="C289" s="516" t="s">
        <v>1125</v>
      </c>
      <c r="D289" s="517" t="s">
        <v>902</v>
      </c>
      <c r="E289" s="498"/>
      <c r="F289" s="498">
        <v>115000</v>
      </c>
      <c r="G289" s="519">
        <f t="shared" si="7"/>
        <v>16502128.272727266</v>
      </c>
    </row>
    <row r="290" spans="1:7" x14ac:dyDescent="0.25">
      <c r="A290" s="522">
        <v>84</v>
      </c>
      <c r="B290" s="488">
        <v>42153</v>
      </c>
      <c r="C290" s="516" t="s">
        <v>1126</v>
      </c>
      <c r="D290" s="517" t="s">
        <v>902</v>
      </c>
      <c r="E290" s="498"/>
      <c r="F290" s="498">
        <v>150000</v>
      </c>
      <c r="G290" s="519">
        <f t="shared" si="7"/>
        <v>16352128.272727266</v>
      </c>
    </row>
    <row r="291" spans="1:7" x14ac:dyDescent="0.25">
      <c r="A291" s="522">
        <v>85</v>
      </c>
      <c r="B291" s="488">
        <v>42153</v>
      </c>
      <c r="C291" s="516" t="s">
        <v>1127</v>
      </c>
      <c r="D291" s="517" t="s">
        <v>902</v>
      </c>
      <c r="E291" s="498"/>
      <c r="F291" s="498">
        <v>50000</v>
      </c>
      <c r="G291" s="519">
        <f t="shared" si="7"/>
        <v>16302128.272727266</v>
      </c>
    </row>
    <row r="292" spans="1:7" x14ac:dyDescent="0.25">
      <c r="A292" s="522">
        <v>86</v>
      </c>
      <c r="B292" s="488">
        <v>42153</v>
      </c>
      <c r="C292" s="516" t="s">
        <v>1128</v>
      </c>
      <c r="D292" s="517" t="s">
        <v>902</v>
      </c>
      <c r="E292" s="498"/>
      <c r="F292" s="498">
        <v>450000</v>
      </c>
      <c r="G292" s="519">
        <f t="shared" si="7"/>
        <v>15852128.272727266</v>
      </c>
    </row>
    <row r="293" spans="1:7" x14ac:dyDescent="0.25">
      <c r="A293" s="522">
        <v>87</v>
      </c>
      <c r="B293" s="488">
        <v>42153</v>
      </c>
      <c r="C293" s="516" t="s">
        <v>1129</v>
      </c>
      <c r="D293" s="517" t="s">
        <v>902</v>
      </c>
      <c r="E293" s="498"/>
      <c r="F293" s="498">
        <v>125000</v>
      </c>
      <c r="G293" s="519">
        <f t="shared" si="7"/>
        <v>15727128.272727266</v>
      </c>
    </row>
    <row r="294" spans="1:7" x14ac:dyDescent="0.25">
      <c r="A294" s="522">
        <v>88</v>
      </c>
      <c r="B294" s="488">
        <v>42153</v>
      </c>
      <c r="C294" s="516" t="s">
        <v>1130</v>
      </c>
      <c r="D294" s="517" t="s">
        <v>902</v>
      </c>
      <c r="E294" s="498"/>
      <c r="F294" s="498">
        <v>500000</v>
      </c>
      <c r="G294" s="519">
        <f t="shared" si="7"/>
        <v>15227128.272727266</v>
      </c>
    </row>
    <row r="295" spans="1:7" x14ac:dyDescent="0.25">
      <c r="A295" s="522">
        <v>89</v>
      </c>
      <c r="B295" s="488">
        <v>42153</v>
      </c>
      <c r="C295" s="516" t="s">
        <v>1131</v>
      </c>
      <c r="D295" s="517" t="s">
        <v>902</v>
      </c>
      <c r="E295" s="498"/>
      <c r="F295" s="498">
        <v>160000</v>
      </c>
      <c r="G295" s="519">
        <f t="shared" si="7"/>
        <v>15067128.272727266</v>
      </c>
    </row>
    <row r="296" spans="1:7" x14ac:dyDescent="0.25">
      <c r="A296" s="514">
        <v>90</v>
      </c>
      <c r="B296" s="518">
        <v>42153</v>
      </c>
      <c r="C296" s="639" t="s">
        <v>1132</v>
      </c>
      <c r="D296" s="517" t="s">
        <v>1133</v>
      </c>
      <c r="E296" s="498"/>
      <c r="F296" s="498">
        <v>514800</v>
      </c>
      <c r="G296" s="519">
        <f t="shared" si="7"/>
        <v>14552328.272727266</v>
      </c>
    </row>
    <row r="297" spans="1:7" x14ac:dyDescent="0.25">
      <c r="A297" s="514"/>
      <c r="B297" s="518"/>
      <c r="C297" s="640"/>
      <c r="D297" s="517"/>
      <c r="E297" s="498"/>
      <c r="F297" s="498"/>
      <c r="G297" s="519">
        <f t="shared" si="7"/>
        <v>14552328.272727266</v>
      </c>
    </row>
    <row r="298" spans="1:7" ht="19.5" customHeight="1" x14ac:dyDescent="0.25">
      <c r="A298" s="514">
        <v>91</v>
      </c>
      <c r="B298" s="518">
        <v>42153</v>
      </c>
      <c r="C298" s="523" t="s">
        <v>1134</v>
      </c>
      <c r="D298" s="517" t="str">
        <f>D198</f>
        <v>120,12027,00,00,5,1,1,01</v>
      </c>
      <c r="E298" s="498">
        <v>92974481</v>
      </c>
      <c r="F298" s="498"/>
      <c r="G298" s="519">
        <f t="shared" si="7"/>
        <v>107526809.27272727</v>
      </c>
    </row>
    <row r="299" spans="1:7" x14ac:dyDescent="0.25">
      <c r="A299" s="514">
        <v>92</v>
      </c>
      <c r="B299" s="518">
        <v>42154</v>
      </c>
      <c r="C299" s="516" t="s">
        <v>1135</v>
      </c>
      <c r="D299" s="517"/>
      <c r="E299" s="498"/>
      <c r="F299" s="498">
        <v>75000</v>
      </c>
      <c r="G299" s="519">
        <f>G298+E299-F299</f>
        <v>107451809.27272727</v>
      </c>
    </row>
    <row r="300" spans="1:7" x14ac:dyDescent="0.25">
      <c r="A300" s="514">
        <v>93</v>
      </c>
      <c r="B300" s="518">
        <v>42154</v>
      </c>
      <c r="C300" s="516" t="s">
        <v>1136</v>
      </c>
      <c r="D300" s="517"/>
      <c r="E300" s="498"/>
      <c r="F300" s="498">
        <v>47727</v>
      </c>
      <c r="G300" s="519">
        <f t="shared" si="7"/>
        <v>107404082.27272727</v>
      </c>
    </row>
    <row r="301" spans="1:7" x14ac:dyDescent="0.25">
      <c r="A301" s="514">
        <v>94</v>
      </c>
      <c r="B301" s="518">
        <v>42154</v>
      </c>
      <c r="C301" s="516" t="s">
        <v>1137</v>
      </c>
      <c r="D301" s="517">
        <v>4500</v>
      </c>
      <c r="E301" s="498"/>
      <c r="F301" s="498">
        <v>318182</v>
      </c>
      <c r="G301" s="519">
        <f t="shared" si="7"/>
        <v>107085900.27272727</v>
      </c>
    </row>
    <row r="302" spans="1:7" x14ac:dyDescent="0.25">
      <c r="A302" s="514">
        <v>95</v>
      </c>
      <c r="B302" s="518">
        <v>42154</v>
      </c>
      <c r="C302" s="516" t="s">
        <v>1138</v>
      </c>
      <c r="D302" s="517">
        <v>5000</v>
      </c>
      <c r="E302" s="498"/>
      <c r="F302" s="498">
        <v>359091</v>
      </c>
      <c r="G302" s="519">
        <f t="shared" si="7"/>
        <v>106726809.27272727</v>
      </c>
    </row>
    <row r="303" spans="1:7" x14ac:dyDescent="0.25">
      <c r="A303" s="514">
        <v>96</v>
      </c>
      <c r="B303" s="518">
        <v>42154</v>
      </c>
      <c r="C303" s="516" t="s">
        <v>1139</v>
      </c>
      <c r="D303" s="517">
        <v>10000</v>
      </c>
      <c r="E303" s="498"/>
      <c r="F303" s="498">
        <v>54545</v>
      </c>
      <c r="G303" s="519">
        <f t="shared" si="7"/>
        <v>106672264.27272727</v>
      </c>
    </row>
    <row r="304" spans="1:7" x14ac:dyDescent="0.25">
      <c r="A304" s="514">
        <v>97</v>
      </c>
      <c r="B304" s="518">
        <v>42154</v>
      </c>
      <c r="C304" s="516" t="s">
        <v>1140</v>
      </c>
      <c r="D304" s="517">
        <v>6000</v>
      </c>
      <c r="E304" s="498"/>
      <c r="F304" s="498">
        <v>363636</v>
      </c>
      <c r="G304" s="519">
        <f t="shared" si="7"/>
        <v>106308628.27272727</v>
      </c>
    </row>
    <row r="305" spans="1:7" x14ac:dyDescent="0.25">
      <c r="A305" s="514">
        <v>98</v>
      </c>
      <c r="B305" s="518">
        <v>42154</v>
      </c>
      <c r="C305" s="516" t="s">
        <v>1141</v>
      </c>
      <c r="D305" s="517"/>
      <c r="E305" s="498"/>
      <c r="F305" s="498">
        <v>454545</v>
      </c>
      <c r="G305" s="519">
        <f t="shared" si="7"/>
        <v>105854083.27272727</v>
      </c>
    </row>
    <row r="306" spans="1:7" x14ac:dyDescent="0.25">
      <c r="A306" s="514">
        <v>99</v>
      </c>
      <c r="B306" s="518">
        <v>42154</v>
      </c>
      <c r="C306" s="516" t="s">
        <v>1142</v>
      </c>
      <c r="D306" s="517"/>
      <c r="E306" s="498"/>
      <c r="F306" s="498">
        <v>68182</v>
      </c>
      <c r="G306" s="519">
        <f t="shared" si="7"/>
        <v>105785901.27272727</v>
      </c>
    </row>
    <row r="307" spans="1:7" x14ac:dyDescent="0.25">
      <c r="A307" s="514">
        <v>100</v>
      </c>
      <c r="B307" s="518">
        <v>42154</v>
      </c>
      <c r="C307" s="516" t="s">
        <v>1143</v>
      </c>
      <c r="D307" s="517"/>
      <c r="E307" s="498"/>
      <c r="F307" s="498">
        <v>541500</v>
      </c>
      <c r="G307" s="519">
        <f t="shared" si="7"/>
        <v>105244401.27272727</v>
      </c>
    </row>
    <row r="308" spans="1:7" x14ac:dyDescent="0.25">
      <c r="A308" s="514">
        <v>101</v>
      </c>
      <c r="B308" s="518">
        <v>42154</v>
      </c>
      <c r="C308" s="516" t="s">
        <v>1144</v>
      </c>
      <c r="D308" s="498">
        <f>SUM(D301:D307)</f>
        <v>25500</v>
      </c>
      <c r="E308" s="498"/>
      <c r="F308" s="498">
        <v>53864</v>
      </c>
      <c r="G308" s="519">
        <f t="shared" si="7"/>
        <v>105190537.27272727</v>
      </c>
    </row>
    <row r="309" spans="1:7" x14ac:dyDescent="0.25">
      <c r="A309" s="514">
        <v>102</v>
      </c>
      <c r="B309" s="518">
        <v>42154</v>
      </c>
      <c r="C309" s="516" t="s">
        <v>1145</v>
      </c>
      <c r="D309" s="517"/>
      <c r="E309" s="498"/>
      <c r="F309" s="498">
        <v>42430</v>
      </c>
      <c r="G309" s="519">
        <f t="shared" si="7"/>
        <v>105148107.27272727</v>
      </c>
    </row>
    <row r="310" spans="1:7" x14ac:dyDescent="0.25">
      <c r="A310" s="514">
        <v>103</v>
      </c>
      <c r="B310" s="518">
        <v>42154</v>
      </c>
      <c r="C310" s="516" t="s">
        <v>1146</v>
      </c>
      <c r="D310" s="517"/>
      <c r="E310" s="498"/>
      <c r="F310" s="498">
        <v>299000</v>
      </c>
      <c r="G310" s="519">
        <f t="shared" si="7"/>
        <v>104849107.27272727</v>
      </c>
    </row>
    <row r="311" spans="1:7" x14ac:dyDescent="0.25">
      <c r="A311" s="514">
        <v>104</v>
      </c>
      <c r="B311" s="518">
        <v>42154</v>
      </c>
      <c r="C311" s="516" t="s">
        <v>1147</v>
      </c>
      <c r="D311" s="517"/>
      <c r="E311" s="498"/>
      <c r="F311" s="498">
        <v>25500</v>
      </c>
      <c r="G311" s="519">
        <f t="shared" si="7"/>
        <v>104823607.27272727</v>
      </c>
    </row>
    <row r="312" spans="1:7" x14ac:dyDescent="0.25">
      <c r="A312" s="514">
        <v>105</v>
      </c>
      <c r="B312" s="518">
        <v>42154</v>
      </c>
      <c r="C312" s="516" t="s">
        <v>1148</v>
      </c>
      <c r="D312" s="517"/>
      <c r="E312" s="498"/>
      <c r="F312" s="498">
        <v>102273</v>
      </c>
      <c r="G312" s="519">
        <f t="shared" si="7"/>
        <v>104721334.27272727</v>
      </c>
    </row>
    <row r="313" spans="1:7" x14ac:dyDescent="0.25">
      <c r="A313" s="514">
        <v>106</v>
      </c>
      <c r="B313" s="518">
        <v>42154</v>
      </c>
      <c r="C313" s="516" t="s">
        <v>1149</v>
      </c>
      <c r="D313" s="517"/>
      <c r="E313" s="498"/>
      <c r="F313" s="498">
        <v>681818</v>
      </c>
      <c r="G313" s="519">
        <f t="shared" si="7"/>
        <v>104039516.27272727</v>
      </c>
    </row>
    <row r="314" spans="1:7" x14ac:dyDescent="0.25">
      <c r="A314" s="514">
        <v>107</v>
      </c>
      <c r="B314" s="518">
        <v>42154</v>
      </c>
      <c r="C314" s="516" t="s">
        <v>1150</v>
      </c>
      <c r="D314" s="517" t="s">
        <v>1151</v>
      </c>
      <c r="E314" s="498"/>
      <c r="F314" s="498">
        <v>15000</v>
      </c>
      <c r="G314" s="519">
        <f t="shared" si="7"/>
        <v>104024516.27272727</v>
      </c>
    </row>
    <row r="315" spans="1:7" x14ac:dyDescent="0.25">
      <c r="A315" s="514">
        <v>108</v>
      </c>
      <c r="B315" s="518">
        <v>42154</v>
      </c>
      <c r="C315" s="639" t="s">
        <v>1152</v>
      </c>
      <c r="D315" s="517" t="s">
        <v>869</v>
      </c>
      <c r="E315" s="498"/>
      <c r="F315" s="498">
        <v>450000</v>
      </c>
      <c r="G315" s="519">
        <f t="shared" si="7"/>
        <v>103574516.27272727</v>
      </c>
    </row>
    <row r="316" spans="1:7" x14ac:dyDescent="0.25">
      <c r="A316" s="514"/>
      <c r="B316" s="518"/>
      <c r="C316" s="640"/>
      <c r="D316" s="517"/>
      <c r="E316" s="498"/>
      <c r="F316" s="498"/>
      <c r="G316" s="519">
        <f t="shared" si="7"/>
        <v>103574516.27272727</v>
      </c>
    </row>
    <row r="317" spans="1:7" x14ac:dyDescent="0.25">
      <c r="A317" s="514">
        <v>109</v>
      </c>
      <c r="B317" s="518">
        <v>42154</v>
      </c>
      <c r="C317" s="516" t="s">
        <v>1153</v>
      </c>
      <c r="D317" s="517"/>
      <c r="E317" s="521"/>
      <c r="F317" s="498">
        <v>30000</v>
      </c>
      <c r="G317" s="519">
        <f t="shared" si="7"/>
        <v>103544516.27272727</v>
      </c>
    </row>
    <row r="318" spans="1:7" x14ac:dyDescent="0.25">
      <c r="A318" s="514">
        <v>110</v>
      </c>
      <c r="B318" s="518">
        <v>42154</v>
      </c>
      <c r="C318" s="516" t="s">
        <v>1154</v>
      </c>
      <c r="D318" s="517"/>
      <c r="E318" s="498"/>
      <c r="F318" s="498"/>
      <c r="G318" s="519">
        <f t="shared" si="7"/>
        <v>103544516.27272727</v>
      </c>
    </row>
    <row r="319" spans="1:7" x14ac:dyDescent="0.25">
      <c r="A319" s="514">
        <v>111</v>
      </c>
      <c r="B319" s="518">
        <v>42154</v>
      </c>
      <c r="C319" s="516" t="s">
        <v>1155</v>
      </c>
      <c r="D319" s="517"/>
      <c r="E319" s="498"/>
      <c r="F319" s="498"/>
      <c r="G319" s="519">
        <f t="shared" ref="G319:G325" si="8">G318+E319-F319</f>
        <v>103544516.27272727</v>
      </c>
    </row>
    <row r="320" spans="1:7" x14ac:dyDescent="0.25">
      <c r="A320" s="514">
        <v>112</v>
      </c>
      <c r="B320" s="518">
        <v>42154</v>
      </c>
      <c r="C320" s="516" t="s">
        <v>1156</v>
      </c>
      <c r="D320" s="517" t="s">
        <v>915</v>
      </c>
      <c r="E320" s="498"/>
      <c r="F320" s="498">
        <v>1750024</v>
      </c>
      <c r="G320" s="519">
        <f t="shared" si="8"/>
        <v>101794492.27272727</v>
      </c>
    </row>
    <row r="321" spans="1:7" x14ac:dyDescent="0.25">
      <c r="A321" s="514">
        <v>113</v>
      </c>
      <c r="B321" s="518">
        <v>42154</v>
      </c>
      <c r="C321" s="516" t="s">
        <v>1157</v>
      </c>
      <c r="D321" s="517" t="s">
        <v>915</v>
      </c>
      <c r="E321" s="498"/>
      <c r="F321" s="498">
        <v>170000</v>
      </c>
      <c r="G321" s="519">
        <f t="shared" si="8"/>
        <v>101624492.27272727</v>
      </c>
    </row>
    <row r="322" spans="1:7" x14ac:dyDescent="0.25">
      <c r="A322" s="514">
        <v>114</v>
      </c>
      <c r="B322" s="518">
        <v>42154</v>
      </c>
      <c r="C322" s="516" t="s">
        <v>1158</v>
      </c>
      <c r="D322" s="517" t="s">
        <v>915</v>
      </c>
      <c r="E322" s="498"/>
      <c r="F322" s="498">
        <v>338000</v>
      </c>
      <c r="G322" s="519">
        <f t="shared" si="8"/>
        <v>101286492.27272727</v>
      </c>
    </row>
    <row r="323" spans="1:7" x14ac:dyDescent="0.25">
      <c r="A323" s="514">
        <v>115</v>
      </c>
      <c r="B323" s="518">
        <v>42154</v>
      </c>
      <c r="C323" s="516" t="s">
        <v>1159</v>
      </c>
      <c r="D323" s="517" t="s">
        <v>1160</v>
      </c>
      <c r="E323" s="498"/>
      <c r="F323" s="498">
        <v>480000</v>
      </c>
      <c r="G323" s="519">
        <f t="shared" si="8"/>
        <v>100806492.27272727</v>
      </c>
    </row>
    <row r="324" spans="1:7" x14ac:dyDescent="0.25">
      <c r="A324" s="514">
        <v>116</v>
      </c>
      <c r="B324" s="518">
        <v>42154</v>
      </c>
      <c r="C324" s="516" t="s">
        <v>1161</v>
      </c>
      <c r="D324" s="517"/>
      <c r="E324" s="498">
        <v>46000</v>
      </c>
      <c r="F324" s="498"/>
      <c r="G324" s="519">
        <f t="shared" si="8"/>
        <v>100852492.27272727</v>
      </c>
    </row>
    <row r="325" spans="1:7" s="529" customFormat="1" x14ac:dyDescent="0.25">
      <c r="A325" s="524">
        <v>1</v>
      </c>
      <c r="B325" s="515">
        <v>42156</v>
      </c>
      <c r="C325" s="525" t="s">
        <v>1164</v>
      </c>
      <c r="D325" s="526" t="str">
        <f>D298</f>
        <v>120,12027,00,00,5,1,1,01</v>
      </c>
      <c r="E325" s="526"/>
      <c r="F325" s="527">
        <v>92974481</v>
      </c>
      <c r="G325" s="528">
        <f t="shared" si="8"/>
        <v>7878011.272727266</v>
      </c>
    </row>
    <row r="326" spans="1:7" x14ac:dyDescent="0.25">
      <c r="A326" s="505">
        <v>2</v>
      </c>
      <c r="B326" s="518">
        <v>42158</v>
      </c>
      <c r="C326" s="489" t="s">
        <v>1165</v>
      </c>
      <c r="D326" s="520" t="str">
        <f>D325</f>
        <v>120,12027,00,00,5,1,1,01</v>
      </c>
      <c r="E326" s="491">
        <v>3413191</v>
      </c>
      <c r="F326" s="498"/>
      <c r="G326" s="492">
        <f t="shared" ref="G326:G387" si="9">G325+E326-F326</f>
        <v>11291202.272727266</v>
      </c>
    </row>
    <row r="327" spans="1:7" x14ac:dyDescent="0.25">
      <c r="A327" s="505">
        <v>3</v>
      </c>
      <c r="B327" s="518">
        <v>42158</v>
      </c>
      <c r="C327" s="489" t="s">
        <v>1166</v>
      </c>
      <c r="D327" s="520" t="str">
        <f>D326</f>
        <v>120,12027,00,00,5,1,1,01</v>
      </c>
      <c r="E327" s="520"/>
      <c r="F327" s="491">
        <v>3413191</v>
      </c>
      <c r="G327" s="492">
        <f t="shared" si="9"/>
        <v>7878011.272727266</v>
      </c>
    </row>
    <row r="328" spans="1:7" x14ac:dyDescent="0.25">
      <c r="A328" s="505">
        <v>4</v>
      </c>
      <c r="B328" s="518">
        <v>42164</v>
      </c>
      <c r="C328" s="489" t="s">
        <v>1167</v>
      </c>
      <c r="D328" s="520" t="s">
        <v>1168</v>
      </c>
      <c r="E328" s="491"/>
      <c r="F328" s="491">
        <v>99000</v>
      </c>
      <c r="G328" s="492">
        <f t="shared" si="9"/>
        <v>7779011.272727266</v>
      </c>
    </row>
    <row r="329" spans="1:7" x14ac:dyDescent="0.25">
      <c r="A329" s="505">
        <v>5</v>
      </c>
      <c r="B329" s="518">
        <v>42165</v>
      </c>
      <c r="C329" s="489" t="s">
        <v>1169</v>
      </c>
      <c r="D329" s="520" t="str">
        <f t="shared" ref="D329:D330" si="10">D328</f>
        <v>120,12027,115,012,5,2,2,01,01</v>
      </c>
      <c r="E329" s="491">
        <v>21368000</v>
      </c>
      <c r="F329" s="491"/>
      <c r="G329" s="492">
        <f t="shared" si="9"/>
        <v>29147011.272727266</v>
      </c>
    </row>
    <row r="330" spans="1:7" x14ac:dyDescent="0.25">
      <c r="A330" s="505">
        <v>6</v>
      </c>
      <c r="B330" s="518">
        <v>42165</v>
      </c>
      <c r="C330" s="489" t="s">
        <v>1170</v>
      </c>
      <c r="D330" s="520" t="str">
        <f t="shared" si="10"/>
        <v>120,12027,115,012,5,2,2,01,01</v>
      </c>
      <c r="E330" s="491"/>
      <c r="F330" s="491">
        <v>21368000</v>
      </c>
      <c r="G330" s="492">
        <f t="shared" si="9"/>
        <v>7779011.272727266</v>
      </c>
    </row>
    <row r="331" spans="1:7" x14ac:dyDescent="0.25">
      <c r="A331" s="505">
        <v>16</v>
      </c>
      <c r="B331" s="518">
        <v>42170</v>
      </c>
      <c r="C331" s="489" t="s">
        <v>1184</v>
      </c>
      <c r="D331" s="520" t="s">
        <v>1185</v>
      </c>
      <c r="E331" s="491"/>
      <c r="F331" s="491">
        <v>730000</v>
      </c>
      <c r="G331" s="492">
        <f t="shared" si="9"/>
        <v>7049011.272727266</v>
      </c>
    </row>
    <row r="332" spans="1:7" x14ac:dyDescent="0.25">
      <c r="A332" s="505">
        <v>17</v>
      </c>
      <c r="B332" s="518">
        <v>42170</v>
      </c>
      <c r="C332" s="489" t="s">
        <v>1186</v>
      </c>
      <c r="D332" s="520"/>
      <c r="E332" s="491">
        <v>59500</v>
      </c>
      <c r="F332" s="491"/>
      <c r="G332" s="492">
        <f t="shared" si="9"/>
        <v>7108511.272727266</v>
      </c>
    </row>
    <row r="333" spans="1:7" x14ac:dyDescent="0.25">
      <c r="A333" s="505">
        <v>20</v>
      </c>
      <c r="B333" s="518">
        <v>42171</v>
      </c>
      <c r="C333" s="489" t="s">
        <v>1191</v>
      </c>
      <c r="D333" s="520" t="s">
        <v>907</v>
      </c>
      <c r="E333" s="491"/>
      <c r="F333" s="491">
        <v>250000</v>
      </c>
      <c r="G333" s="492">
        <f t="shared" si="9"/>
        <v>6858511.272727266</v>
      </c>
    </row>
    <row r="334" spans="1:7" x14ac:dyDescent="0.25">
      <c r="A334" s="505">
        <v>23</v>
      </c>
      <c r="B334" s="518">
        <v>42175</v>
      </c>
      <c r="C334" s="489" t="s">
        <v>1196</v>
      </c>
      <c r="D334" s="520" t="s">
        <v>885</v>
      </c>
      <c r="E334" s="491"/>
      <c r="F334" s="491">
        <v>676575</v>
      </c>
      <c r="G334" s="492">
        <f t="shared" si="9"/>
        <v>6181936.272727266</v>
      </c>
    </row>
    <row r="335" spans="1:7" x14ac:dyDescent="0.25">
      <c r="A335" s="505">
        <v>7</v>
      </c>
      <c r="B335" s="518">
        <v>42177</v>
      </c>
      <c r="C335" s="489" t="s">
        <v>1171</v>
      </c>
      <c r="D335" s="520" t="s">
        <v>1172</v>
      </c>
      <c r="E335" s="491"/>
      <c r="F335" s="491">
        <v>330000</v>
      </c>
      <c r="G335" s="492">
        <f t="shared" si="9"/>
        <v>5851936.272727266</v>
      </c>
    </row>
    <row r="336" spans="1:7" x14ac:dyDescent="0.25">
      <c r="A336" s="505">
        <v>8</v>
      </c>
      <c r="B336" s="518">
        <v>42177</v>
      </c>
      <c r="C336" s="489" t="s">
        <v>1173</v>
      </c>
      <c r="D336" s="520"/>
      <c r="E336" s="491">
        <v>13200</v>
      </c>
      <c r="F336" s="491"/>
      <c r="G336" s="492">
        <f t="shared" si="9"/>
        <v>5865136.272727266</v>
      </c>
    </row>
    <row r="337" spans="1:7" x14ac:dyDescent="0.25">
      <c r="A337" s="505">
        <v>27</v>
      </c>
      <c r="B337" s="518">
        <v>42177</v>
      </c>
      <c r="C337" s="489" t="s">
        <v>1202</v>
      </c>
      <c r="D337" s="520" t="s">
        <v>879</v>
      </c>
      <c r="E337" s="491"/>
      <c r="F337" s="491">
        <v>375000</v>
      </c>
      <c r="G337" s="492">
        <f t="shared" si="9"/>
        <v>5490136.272727266</v>
      </c>
    </row>
    <row r="338" spans="1:7" x14ac:dyDescent="0.25">
      <c r="A338" s="505"/>
      <c r="B338" s="520"/>
      <c r="C338" s="489" t="s">
        <v>1203</v>
      </c>
      <c r="D338" s="520"/>
      <c r="E338" s="491"/>
      <c r="F338" s="491"/>
      <c r="G338" s="492">
        <f t="shared" si="9"/>
        <v>5490136.272727266</v>
      </c>
    </row>
    <row r="339" spans="1:7" x14ac:dyDescent="0.25">
      <c r="A339" s="505">
        <v>11</v>
      </c>
      <c r="B339" s="518">
        <v>42179</v>
      </c>
      <c r="C339" s="489" t="s">
        <v>1177</v>
      </c>
      <c r="D339" s="520" t="s">
        <v>1175</v>
      </c>
      <c r="E339" s="491"/>
      <c r="F339" s="491">
        <v>150000</v>
      </c>
      <c r="G339" s="492">
        <f t="shared" si="9"/>
        <v>5340136.272727266</v>
      </c>
    </row>
    <row r="340" spans="1:7" x14ac:dyDescent="0.25">
      <c r="A340" s="505">
        <v>12</v>
      </c>
      <c r="B340" s="518">
        <v>42179</v>
      </c>
      <c r="C340" s="489" t="s">
        <v>1178</v>
      </c>
      <c r="D340" s="520"/>
      <c r="E340" s="491">
        <v>6000</v>
      </c>
      <c r="F340" s="491"/>
      <c r="G340" s="492">
        <f t="shared" si="9"/>
        <v>5346136.272727266</v>
      </c>
    </row>
    <row r="341" spans="1:7" x14ac:dyDescent="0.25">
      <c r="A341" s="505">
        <v>13</v>
      </c>
      <c r="B341" s="518">
        <v>42179</v>
      </c>
      <c r="C341" s="489" t="s">
        <v>1179</v>
      </c>
      <c r="D341" s="520" t="s">
        <v>1175</v>
      </c>
      <c r="E341" s="491"/>
      <c r="F341" s="491">
        <v>300000</v>
      </c>
      <c r="G341" s="492">
        <f t="shared" si="9"/>
        <v>5046136.272727266</v>
      </c>
    </row>
    <row r="342" spans="1:7" x14ac:dyDescent="0.25">
      <c r="A342" s="505"/>
      <c r="B342" s="520"/>
      <c r="C342" s="489" t="s">
        <v>1180</v>
      </c>
      <c r="D342" s="520"/>
      <c r="E342" s="491"/>
      <c r="F342" s="491"/>
      <c r="G342" s="492">
        <f t="shared" si="9"/>
        <v>5046136.272727266</v>
      </c>
    </row>
    <row r="343" spans="1:7" x14ac:dyDescent="0.25">
      <c r="A343" s="505">
        <v>14</v>
      </c>
      <c r="B343" s="518">
        <v>42179</v>
      </c>
      <c r="C343" s="489" t="s">
        <v>1181</v>
      </c>
      <c r="D343" s="520"/>
      <c r="E343" s="491">
        <v>12000</v>
      </c>
      <c r="F343" s="491"/>
      <c r="G343" s="492">
        <f t="shared" si="9"/>
        <v>5058136.272727266</v>
      </c>
    </row>
    <row r="344" spans="1:7" x14ac:dyDescent="0.25">
      <c r="A344" s="505">
        <v>22</v>
      </c>
      <c r="B344" s="518">
        <v>42181</v>
      </c>
      <c r="C344" s="489" t="s">
        <v>1194</v>
      </c>
      <c r="D344" s="520" t="s">
        <v>1195</v>
      </c>
      <c r="E344" s="491"/>
      <c r="F344" s="491">
        <v>70000</v>
      </c>
      <c r="G344" s="492">
        <f t="shared" si="9"/>
        <v>4988136.272727266</v>
      </c>
    </row>
    <row r="345" spans="1:7" x14ac:dyDescent="0.25">
      <c r="A345" s="505">
        <v>26</v>
      </c>
      <c r="B345" s="518">
        <v>42181</v>
      </c>
      <c r="C345" s="489" t="s">
        <v>1200</v>
      </c>
      <c r="D345" s="520" t="s">
        <v>981</v>
      </c>
      <c r="E345" s="491"/>
      <c r="F345" s="491">
        <v>87500</v>
      </c>
      <c r="G345" s="492">
        <f t="shared" si="9"/>
        <v>4900636.272727266</v>
      </c>
    </row>
    <row r="346" spans="1:7" x14ac:dyDescent="0.25">
      <c r="A346" s="505"/>
      <c r="B346" s="520"/>
      <c r="C346" s="489" t="s">
        <v>1201</v>
      </c>
      <c r="D346" s="520"/>
      <c r="E346" s="491"/>
      <c r="F346" s="491"/>
      <c r="G346" s="492">
        <f t="shared" si="9"/>
        <v>4900636.272727266</v>
      </c>
    </row>
    <row r="347" spans="1:7" x14ac:dyDescent="0.25">
      <c r="A347" s="505">
        <v>15</v>
      </c>
      <c r="B347" s="518">
        <v>42184</v>
      </c>
      <c r="C347" s="489" t="s">
        <v>1182</v>
      </c>
      <c r="D347" s="520" t="s">
        <v>1183</v>
      </c>
      <c r="E347" s="491"/>
      <c r="F347" s="491">
        <v>72000</v>
      </c>
      <c r="G347" s="492">
        <f t="shared" si="9"/>
        <v>4828636.272727266</v>
      </c>
    </row>
    <row r="348" spans="1:7" x14ac:dyDescent="0.25">
      <c r="A348" s="505">
        <v>18</v>
      </c>
      <c r="B348" s="518">
        <v>42184</v>
      </c>
      <c r="C348" s="489" t="s">
        <v>1187</v>
      </c>
      <c r="D348" s="520" t="s">
        <v>1188</v>
      </c>
      <c r="E348" s="491"/>
      <c r="F348" s="491">
        <v>15000</v>
      </c>
      <c r="G348" s="492">
        <f t="shared" si="9"/>
        <v>4813636.272727266</v>
      </c>
    </row>
    <row r="349" spans="1:7" x14ac:dyDescent="0.25">
      <c r="A349" s="505">
        <v>19</v>
      </c>
      <c r="B349" s="518">
        <v>42184</v>
      </c>
      <c r="C349" s="489" t="s">
        <v>1189</v>
      </c>
      <c r="D349" s="520" t="s">
        <v>1190</v>
      </c>
      <c r="E349" s="491"/>
      <c r="F349" s="491">
        <v>179500</v>
      </c>
      <c r="G349" s="492">
        <f t="shared" si="9"/>
        <v>4634136.272727266</v>
      </c>
    </row>
    <row r="350" spans="1:7" x14ac:dyDescent="0.25">
      <c r="A350" s="505">
        <v>9</v>
      </c>
      <c r="B350" s="518">
        <v>42184</v>
      </c>
      <c r="C350" s="489" t="s">
        <v>1174</v>
      </c>
      <c r="D350" s="520" t="s">
        <v>1175</v>
      </c>
      <c r="E350" s="491"/>
      <c r="F350" s="491">
        <v>125000</v>
      </c>
      <c r="G350" s="492">
        <f t="shared" si="9"/>
        <v>4509136.272727266</v>
      </c>
    </row>
    <row r="351" spans="1:7" x14ac:dyDescent="0.25">
      <c r="A351" s="505">
        <v>10</v>
      </c>
      <c r="B351" s="518">
        <v>42184</v>
      </c>
      <c r="C351" s="489" t="s">
        <v>1176</v>
      </c>
      <c r="D351" s="520"/>
      <c r="E351" s="491">
        <v>5000</v>
      </c>
      <c r="F351" s="491"/>
      <c r="G351" s="492">
        <f t="shared" si="9"/>
        <v>4514136.272727266</v>
      </c>
    </row>
    <row r="352" spans="1:7" x14ac:dyDescent="0.25">
      <c r="A352" s="505">
        <v>24</v>
      </c>
      <c r="B352" s="518">
        <v>42184</v>
      </c>
      <c r="C352" s="489" t="s">
        <v>1197</v>
      </c>
      <c r="D352" s="520" t="s">
        <v>889</v>
      </c>
      <c r="E352" s="491"/>
      <c r="F352" s="491">
        <v>154000</v>
      </c>
      <c r="G352" s="492">
        <f t="shared" si="9"/>
        <v>4360136.272727266</v>
      </c>
    </row>
    <row r="353" spans="1:7" x14ac:dyDescent="0.25">
      <c r="A353" s="505">
        <v>25</v>
      </c>
      <c r="B353" s="518">
        <v>42184</v>
      </c>
      <c r="C353" s="489" t="s">
        <v>1198</v>
      </c>
      <c r="D353" s="520" t="s">
        <v>1199</v>
      </c>
      <c r="E353" s="491"/>
      <c r="F353" s="491">
        <v>650000</v>
      </c>
      <c r="G353" s="492">
        <f t="shared" si="9"/>
        <v>3710136.272727266</v>
      </c>
    </row>
    <row r="354" spans="1:7" x14ac:dyDescent="0.25">
      <c r="A354" s="505">
        <v>28</v>
      </c>
      <c r="B354" s="518">
        <v>42184</v>
      </c>
      <c r="C354" s="489" t="s">
        <v>1204</v>
      </c>
      <c r="D354" s="520" t="s">
        <v>1080</v>
      </c>
      <c r="E354" s="491"/>
      <c r="F354" s="491">
        <v>87000</v>
      </c>
      <c r="G354" s="492">
        <f t="shared" si="9"/>
        <v>3623136.272727266</v>
      </c>
    </row>
    <row r="355" spans="1:7" x14ac:dyDescent="0.25">
      <c r="A355" s="505">
        <v>29</v>
      </c>
      <c r="B355" s="518">
        <v>42184</v>
      </c>
      <c r="C355" s="489" t="s">
        <v>1205</v>
      </c>
      <c r="D355" s="520" t="s">
        <v>983</v>
      </c>
      <c r="E355" s="491"/>
      <c r="F355" s="491">
        <v>100000</v>
      </c>
      <c r="G355" s="492">
        <f t="shared" si="9"/>
        <v>3523136.272727266</v>
      </c>
    </row>
    <row r="356" spans="1:7" x14ac:dyDescent="0.25">
      <c r="A356" s="505">
        <v>30</v>
      </c>
      <c r="B356" s="518">
        <v>42184</v>
      </c>
      <c r="C356" s="489" t="s">
        <v>1206</v>
      </c>
      <c r="D356" s="520" t="s">
        <v>950</v>
      </c>
      <c r="E356" s="491"/>
      <c r="F356" s="491">
        <v>165000</v>
      </c>
      <c r="G356" s="492">
        <f t="shared" si="9"/>
        <v>3358136.272727266</v>
      </c>
    </row>
    <row r="357" spans="1:7" x14ac:dyDescent="0.25">
      <c r="A357" s="505">
        <v>31</v>
      </c>
      <c r="B357" s="518">
        <v>42184</v>
      </c>
      <c r="C357" s="489" t="s">
        <v>1207</v>
      </c>
      <c r="D357" s="520" t="s">
        <v>990</v>
      </c>
      <c r="E357" s="491"/>
      <c r="F357" s="491">
        <v>900000</v>
      </c>
      <c r="G357" s="492">
        <f t="shared" si="9"/>
        <v>2458136.272727266</v>
      </c>
    </row>
    <row r="358" spans="1:7" x14ac:dyDescent="0.25">
      <c r="A358" s="505">
        <v>32</v>
      </c>
      <c r="B358" s="518">
        <v>42184</v>
      </c>
      <c r="C358" s="489" t="s">
        <v>1208</v>
      </c>
      <c r="D358" s="520" t="s">
        <v>1209</v>
      </c>
      <c r="E358" s="491"/>
      <c r="F358" s="491">
        <v>101500</v>
      </c>
      <c r="G358" s="492">
        <f t="shared" si="9"/>
        <v>2356636.272727266</v>
      </c>
    </row>
    <row r="359" spans="1:7" x14ac:dyDescent="0.25">
      <c r="A359" s="505"/>
      <c r="B359" s="520"/>
      <c r="C359" s="489" t="s">
        <v>1210</v>
      </c>
      <c r="D359" s="520"/>
      <c r="E359" s="491"/>
      <c r="F359" s="491"/>
      <c r="G359" s="492">
        <f t="shared" si="9"/>
        <v>2356636.272727266</v>
      </c>
    </row>
    <row r="360" spans="1:7" x14ac:dyDescent="0.25">
      <c r="A360" s="505">
        <v>33</v>
      </c>
      <c r="B360" s="518">
        <v>42184</v>
      </c>
      <c r="C360" s="489" t="s">
        <v>1211</v>
      </c>
      <c r="D360" s="520" t="s">
        <v>1212</v>
      </c>
      <c r="E360" s="491"/>
      <c r="F360" s="498">
        <v>75000</v>
      </c>
      <c r="G360" s="530">
        <f t="shared" si="9"/>
        <v>2281636.272727266</v>
      </c>
    </row>
    <row r="361" spans="1:7" x14ac:dyDescent="0.25">
      <c r="A361" s="505"/>
      <c r="B361" s="520"/>
      <c r="C361" s="489" t="s">
        <v>1213</v>
      </c>
      <c r="D361" s="520"/>
      <c r="E361" s="491"/>
      <c r="F361" s="498"/>
      <c r="G361" s="530">
        <f t="shared" si="9"/>
        <v>2281636.272727266</v>
      </c>
    </row>
    <row r="362" spans="1:7" x14ac:dyDescent="0.25">
      <c r="A362" s="505">
        <v>34</v>
      </c>
      <c r="B362" s="518">
        <v>42184</v>
      </c>
      <c r="C362" s="489" t="s">
        <v>1214</v>
      </c>
      <c r="D362" s="520" t="s">
        <v>1212</v>
      </c>
      <c r="E362" s="491"/>
      <c r="F362" s="498">
        <v>150000</v>
      </c>
      <c r="G362" s="530">
        <f t="shared" si="9"/>
        <v>2131636.272727266</v>
      </c>
    </row>
    <row r="363" spans="1:7" x14ac:dyDescent="0.25">
      <c r="A363" s="505"/>
      <c r="B363" s="520"/>
      <c r="C363" s="489" t="s">
        <v>1215</v>
      </c>
      <c r="D363" s="520"/>
      <c r="E363" s="491"/>
      <c r="F363" s="498"/>
      <c r="G363" s="530">
        <f t="shared" si="9"/>
        <v>2131636.272727266</v>
      </c>
    </row>
    <row r="364" spans="1:7" x14ac:dyDescent="0.25">
      <c r="A364" s="505">
        <v>35</v>
      </c>
      <c r="B364" s="518">
        <v>42184</v>
      </c>
      <c r="C364" s="489" t="s">
        <v>1216</v>
      </c>
      <c r="D364" s="520" t="s">
        <v>1212</v>
      </c>
      <c r="E364" s="491"/>
      <c r="F364" s="498">
        <v>225000</v>
      </c>
      <c r="G364" s="530">
        <f t="shared" si="9"/>
        <v>1906636.272727266</v>
      </c>
    </row>
    <row r="365" spans="1:7" x14ac:dyDescent="0.25">
      <c r="A365" s="505"/>
      <c r="B365" s="520"/>
      <c r="C365" s="489" t="s">
        <v>1215</v>
      </c>
      <c r="D365" s="520"/>
      <c r="E365" s="491"/>
      <c r="F365" s="498"/>
      <c r="G365" s="530">
        <f t="shared" si="9"/>
        <v>1906636.272727266</v>
      </c>
    </row>
    <row r="366" spans="1:7" x14ac:dyDescent="0.25">
      <c r="A366" s="505">
        <v>36</v>
      </c>
      <c r="B366" s="518">
        <v>42184</v>
      </c>
      <c r="C366" s="489" t="s">
        <v>1217</v>
      </c>
      <c r="D366" s="520" t="s">
        <v>1212</v>
      </c>
      <c r="E366" s="491"/>
      <c r="F366" s="498">
        <v>75000</v>
      </c>
      <c r="G366" s="530">
        <f t="shared" si="9"/>
        <v>1831636.272727266</v>
      </c>
    </row>
    <row r="367" spans="1:7" x14ac:dyDescent="0.25">
      <c r="A367" s="505"/>
      <c r="B367" s="520"/>
      <c r="C367" s="489" t="s">
        <v>1213</v>
      </c>
      <c r="D367" s="520"/>
      <c r="E367" s="491"/>
      <c r="F367" s="498"/>
      <c r="G367" s="530">
        <f t="shared" si="9"/>
        <v>1831636.272727266</v>
      </c>
    </row>
    <row r="368" spans="1:7" x14ac:dyDescent="0.25">
      <c r="A368" s="505">
        <v>37</v>
      </c>
      <c r="B368" s="518">
        <v>42184</v>
      </c>
      <c r="C368" s="489" t="s">
        <v>1218</v>
      </c>
      <c r="D368" s="520" t="s">
        <v>1212</v>
      </c>
      <c r="E368" s="491"/>
      <c r="F368" s="498">
        <v>150000</v>
      </c>
      <c r="G368" s="519">
        <f t="shared" si="9"/>
        <v>1681636.272727266</v>
      </c>
    </row>
    <row r="369" spans="1:7" x14ac:dyDescent="0.25">
      <c r="A369" s="505"/>
      <c r="B369" s="520"/>
      <c r="C369" s="489" t="s">
        <v>1219</v>
      </c>
      <c r="D369" s="520"/>
      <c r="E369" s="491"/>
      <c r="F369" s="498"/>
      <c r="G369" s="530">
        <f t="shared" si="9"/>
        <v>1681636.272727266</v>
      </c>
    </row>
    <row r="370" spans="1:7" x14ac:dyDescent="0.25">
      <c r="A370" s="505">
        <v>38</v>
      </c>
      <c r="B370" s="518">
        <v>42184</v>
      </c>
      <c r="C370" s="489" t="s">
        <v>1220</v>
      </c>
      <c r="D370" s="520" t="s">
        <v>1212</v>
      </c>
      <c r="E370" s="491"/>
      <c r="F370" s="498">
        <v>75000</v>
      </c>
      <c r="G370" s="530">
        <f t="shared" si="9"/>
        <v>1606636.272727266</v>
      </c>
    </row>
    <row r="371" spans="1:7" x14ac:dyDescent="0.25">
      <c r="A371" s="505"/>
      <c r="B371" s="520"/>
      <c r="C371" s="489" t="s">
        <v>1221</v>
      </c>
      <c r="D371" s="520"/>
      <c r="E371" s="491"/>
      <c r="F371" s="491"/>
      <c r="G371" s="492">
        <f t="shared" si="9"/>
        <v>1606636.272727266</v>
      </c>
    </row>
    <row r="372" spans="1:7" x14ac:dyDescent="0.25">
      <c r="A372" s="505">
        <v>39</v>
      </c>
      <c r="B372" s="518">
        <v>42184</v>
      </c>
      <c r="C372" s="489" t="s">
        <v>1222</v>
      </c>
      <c r="D372" s="520" t="s">
        <v>1212</v>
      </c>
      <c r="E372" s="491"/>
      <c r="F372" s="491">
        <v>400000</v>
      </c>
      <c r="G372" s="492">
        <f t="shared" si="9"/>
        <v>1206636.272727266</v>
      </c>
    </row>
    <row r="373" spans="1:7" x14ac:dyDescent="0.25">
      <c r="A373" s="505"/>
      <c r="B373" s="520"/>
      <c r="C373" s="489" t="s">
        <v>1223</v>
      </c>
      <c r="D373" s="520"/>
      <c r="E373" s="491"/>
      <c r="F373" s="491"/>
      <c r="G373" s="492">
        <f t="shared" si="9"/>
        <v>1206636.272727266</v>
      </c>
    </row>
    <row r="374" spans="1:7" x14ac:dyDescent="0.25">
      <c r="A374" s="505">
        <v>40</v>
      </c>
      <c r="B374" s="518">
        <v>42184</v>
      </c>
      <c r="C374" s="489" t="s">
        <v>1224</v>
      </c>
      <c r="D374" s="520" t="s">
        <v>1212</v>
      </c>
      <c r="E374" s="491"/>
      <c r="F374" s="491">
        <v>150000</v>
      </c>
      <c r="G374" s="492">
        <f t="shared" si="9"/>
        <v>1056636.272727266</v>
      </c>
    </row>
    <row r="375" spans="1:7" x14ac:dyDescent="0.25">
      <c r="A375" s="505"/>
      <c r="B375" s="520"/>
      <c r="C375" s="489" t="s">
        <v>1225</v>
      </c>
      <c r="D375" s="520"/>
      <c r="E375" s="491"/>
      <c r="F375" s="491"/>
      <c r="G375" s="492">
        <f t="shared" si="9"/>
        <v>1056636.272727266</v>
      </c>
    </row>
    <row r="376" spans="1:7" x14ac:dyDescent="0.25">
      <c r="A376" s="505">
        <v>41</v>
      </c>
      <c r="B376" s="518">
        <v>42184</v>
      </c>
      <c r="C376" s="489" t="s">
        <v>1226</v>
      </c>
      <c r="D376" s="520" t="s">
        <v>1212</v>
      </c>
      <c r="E376" s="491"/>
      <c r="F376" s="491">
        <v>75000</v>
      </c>
      <c r="G376" s="492">
        <f t="shared" si="9"/>
        <v>981636.27272726595</v>
      </c>
    </row>
    <row r="377" spans="1:7" x14ac:dyDescent="0.25">
      <c r="A377" s="505"/>
      <c r="B377" s="520"/>
      <c r="C377" s="489" t="s">
        <v>1213</v>
      </c>
      <c r="D377" s="520"/>
      <c r="E377" s="491"/>
      <c r="F377" s="491"/>
      <c r="G377" s="492">
        <f t="shared" si="9"/>
        <v>981636.27272726595</v>
      </c>
    </row>
    <row r="378" spans="1:7" x14ac:dyDescent="0.25">
      <c r="A378" s="505">
        <v>42</v>
      </c>
      <c r="B378" s="518">
        <v>42184</v>
      </c>
      <c r="C378" s="489" t="s">
        <v>1227</v>
      </c>
      <c r="D378" s="520" t="s">
        <v>1212</v>
      </c>
      <c r="E378" s="491"/>
      <c r="F378" s="491">
        <v>100000</v>
      </c>
      <c r="G378" s="492">
        <f t="shared" si="9"/>
        <v>881636.27272726595</v>
      </c>
    </row>
    <row r="379" spans="1:7" x14ac:dyDescent="0.25">
      <c r="A379" s="505"/>
      <c r="B379" s="520"/>
      <c r="C379" s="489" t="s">
        <v>1228</v>
      </c>
      <c r="D379" s="520"/>
      <c r="E379" s="491"/>
      <c r="F379" s="491"/>
      <c r="G379" s="492">
        <f t="shared" si="9"/>
        <v>881636.27272726595</v>
      </c>
    </row>
    <row r="380" spans="1:7" x14ac:dyDescent="0.25">
      <c r="A380" s="505">
        <v>43</v>
      </c>
      <c r="B380" s="518">
        <v>42184</v>
      </c>
      <c r="C380" s="489" t="s">
        <v>1229</v>
      </c>
      <c r="D380" s="520" t="s">
        <v>1212</v>
      </c>
      <c r="E380" s="491"/>
      <c r="F380" s="491">
        <v>100000</v>
      </c>
      <c r="G380" s="492">
        <f t="shared" si="9"/>
        <v>781636.27272726595</v>
      </c>
    </row>
    <row r="381" spans="1:7" x14ac:dyDescent="0.25">
      <c r="A381" s="505"/>
      <c r="B381" s="520"/>
      <c r="C381" s="489" t="s">
        <v>1228</v>
      </c>
      <c r="D381" s="520"/>
      <c r="E381" s="491"/>
      <c r="F381" s="491"/>
      <c r="G381" s="492">
        <f t="shared" si="9"/>
        <v>781636.27272726595</v>
      </c>
    </row>
    <row r="382" spans="1:7" x14ac:dyDescent="0.25">
      <c r="A382" s="505">
        <v>44</v>
      </c>
      <c r="B382" s="518">
        <v>42184</v>
      </c>
      <c r="C382" s="489" t="s">
        <v>1230</v>
      </c>
      <c r="D382" s="520"/>
      <c r="E382" s="491"/>
      <c r="F382" s="491">
        <v>50250</v>
      </c>
      <c r="G382" s="492">
        <f t="shared" si="9"/>
        <v>731386.27272726595</v>
      </c>
    </row>
    <row r="383" spans="1:7" x14ac:dyDescent="0.25">
      <c r="A383" s="505">
        <v>45</v>
      </c>
      <c r="B383" s="518">
        <v>42184</v>
      </c>
      <c r="C383" s="489" t="s">
        <v>1231</v>
      </c>
      <c r="D383" s="520" t="str">
        <f>D325</f>
        <v>120,12027,00,00,5,1,1,01</v>
      </c>
      <c r="E383" s="491">
        <v>98498515</v>
      </c>
      <c r="F383" s="491"/>
      <c r="G383" s="492">
        <f t="shared" si="9"/>
        <v>99229901.272727266</v>
      </c>
    </row>
    <row r="384" spans="1:7" x14ac:dyDescent="0.25">
      <c r="A384" s="505">
        <v>46</v>
      </c>
      <c r="B384" s="518">
        <v>42184</v>
      </c>
      <c r="C384" s="489" t="s">
        <v>1232</v>
      </c>
      <c r="D384" s="520" t="s">
        <v>1233</v>
      </c>
      <c r="E384" s="491"/>
      <c r="F384" s="491">
        <v>15000</v>
      </c>
      <c r="G384" s="492">
        <f t="shared" si="9"/>
        <v>99214901.272727266</v>
      </c>
    </row>
    <row r="385" spans="1:7" x14ac:dyDescent="0.25">
      <c r="A385" s="505">
        <v>47</v>
      </c>
      <c r="B385" s="518">
        <v>42184</v>
      </c>
      <c r="C385" s="489" t="s">
        <v>1234</v>
      </c>
      <c r="D385" s="520" t="s">
        <v>1235</v>
      </c>
      <c r="E385" s="491"/>
      <c r="F385" s="491">
        <v>45000</v>
      </c>
      <c r="G385" s="492">
        <f t="shared" si="9"/>
        <v>99169901.272727266</v>
      </c>
    </row>
    <row r="386" spans="1:7" x14ac:dyDescent="0.25">
      <c r="A386" s="505">
        <v>21</v>
      </c>
      <c r="B386" s="518">
        <v>42185</v>
      </c>
      <c r="C386" s="489" t="s">
        <v>1192</v>
      </c>
      <c r="D386" s="520" t="s">
        <v>877</v>
      </c>
      <c r="E386" s="491"/>
      <c r="F386" s="491">
        <v>50250</v>
      </c>
      <c r="G386" s="492">
        <f t="shared" si="9"/>
        <v>99119651.272727266</v>
      </c>
    </row>
    <row r="387" spans="1:7" x14ac:dyDescent="0.25">
      <c r="A387" s="505"/>
      <c r="B387" s="518"/>
      <c r="C387" s="489" t="s">
        <v>1193</v>
      </c>
      <c r="D387" s="520"/>
      <c r="E387" s="491"/>
      <c r="F387" s="491"/>
      <c r="G387" s="492">
        <f t="shared" si="9"/>
        <v>99119651.272727266</v>
      </c>
    </row>
    <row r="388" spans="1:7" s="529" customFormat="1" x14ac:dyDescent="0.25">
      <c r="A388" s="524">
        <v>1</v>
      </c>
      <c r="B388" s="515">
        <v>42186</v>
      </c>
      <c r="C388" s="525" t="s">
        <v>1240</v>
      </c>
      <c r="D388" s="531" t="str">
        <f>D325</f>
        <v>120,12027,00,00,5,1,1,01</v>
      </c>
      <c r="E388" s="532"/>
      <c r="F388" s="532">
        <v>98498515</v>
      </c>
      <c r="G388" s="533">
        <f t="shared" ref="G388" si="11">G387+E388-F388</f>
        <v>621136.27272726595</v>
      </c>
    </row>
    <row r="389" spans="1:7" x14ac:dyDescent="0.25">
      <c r="A389" s="505">
        <v>2</v>
      </c>
      <c r="B389" s="518">
        <v>42187</v>
      </c>
      <c r="C389" s="489" t="s">
        <v>1241</v>
      </c>
      <c r="D389" s="487" t="str">
        <f>D326</f>
        <v>120,12027,00,00,5,1,1,01</v>
      </c>
      <c r="E389" s="490">
        <v>92427950</v>
      </c>
      <c r="F389" s="490"/>
      <c r="G389" s="492">
        <f t="shared" ref="G389:G403" si="12">G388+E389-F389</f>
        <v>93049086.272727266</v>
      </c>
    </row>
    <row r="390" spans="1:7" x14ac:dyDescent="0.25">
      <c r="A390" s="505">
        <v>3</v>
      </c>
      <c r="B390" s="518">
        <v>42187</v>
      </c>
      <c r="C390" s="489" t="s">
        <v>1242</v>
      </c>
      <c r="D390" s="487" t="str">
        <f>D327</f>
        <v>120,12027,00,00,5,1,1,01</v>
      </c>
      <c r="E390" s="490"/>
      <c r="F390" s="490">
        <v>92427950</v>
      </c>
      <c r="G390" s="492">
        <f t="shared" si="12"/>
        <v>621136.27272726595</v>
      </c>
    </row>
    <row r="391" spans="1:7" x14ac:dyDescent="0.25">
      <c r="A391" s="505">
        <v>4</v>
      </c>
      <c r="B391" s="518">
        <v>42191</v>
      </c>
      <c r="C391" s="489" t="s">
        <v>1243</v>
      </c>
      <c r="D391" s="487" t="s">
        <v>800</v>
      </c>
      <c r="E391" s="490">
        <v>29212055</v>
      </c>
      <c r="F391" s="490"/>
      <c r="G391" s="492">
        <f t="shared" si="12"/>
        <v>29833191.272727266</v>
      </c>
    </row>
    <row r="392" spans="1:7" x14ac:dyDescent="0.25">
      <c r="A392" s="505">
        <v>5</v>
      </c>
      <c r="B392" s="518">
        <v>42191</v>
      </c>
      <c r="C392" s="489" t="s">
        <v>1244</v>
      </c>
      <c r="D392" s="487" t="s">
        <v>800</v>
      </c>
      <c r="E392" s="490"/>
      <c r="F392" s="490">
        <v>29212055</v>
      </c>
      <c r="G392" s="492">
        <f t="shared" si="12"/>
        <v>621136.27272726595</v>
      </c>
    </row>
    <row r="393" spans="1:7" x14ac:dyDescent="0.25">
      <c r="A393" s="505">
        <v>6</v>
      </c>
      <c r="B393" s="518">
        <v>42192</v>
      </c>
      <c r="C393" s="489" t="s">
        <v>1245</v>
      </c>
      <c r="D393" s="487" t="s">
        <v>800</v>
      </c>
      <c r="E393" s="490">
        <v>21508000</v>
      </c>
      <c r="F393" s="490"/>
      <c r="G393" s="492">
        <f t="shared" si="12"/>
        <v>22129136.272727266</v>
      </c>
    </row>
    <row r="394" spans="1:7" x14ac:dyDescent="0.25">
      <c r="A394" s="505">
        <v>7</v>
      </c>
      <c r="B394" s="518">
        <v>42192</v>
      </c>
      <c r="C394" s="489" t="s">
        <v>1246</v>
      </c>
      <c r="D394" s="487" t="s">
        <v>800</v>
      </c>
      <c r="E394" s="490"/>
      <c r="F394" s="490">
        <v>21508000</v>
      </c>
      <c r="G394" s="492">
        <f t="shared" si="12"/>
        <v>621136.27272726595</v>
      </c>
    </row>
    <row r="395" spans="1:7" x14ac:dyDescent="0.25">
      <c r="A395" s="505">
        <v>8</v>
      </c>
      <c r="B395" s="488">
        <v>42212</v>
      </c>
      <c r="C395" s="489" t="s">
        <v>1247</v>
      </c>
      <c r="D395" s="487" t="s">
        <v>800</v>
      </c>
      <c r="E395" s="490">
        <v>92864979</v>
      </c>
      <c r="F395" s="490"/>
      <c r="G395" s="492">
        <f t="shared" si="12"/>
        <v>93486115.272727266</v>
      </c>
    </row>
    <row r="396" spans="1:7" s="529" customFormat="1" ht="15.75" x14ac:dyDescent="0.25">
      <c r="A396" s="524">
        <v>4</v>
      </c>
      <c r="B396" s="515">
        <v>42212</v>
      </c>
      <c r="C396" s="534" t="s">
        <v>1253</v>
      </c>
      <c r="D396" s="535"/>
      <c r="E396" s="532">
        <v>61894019</v>
      </c>
      <c r="F396" s="532"/>
      <c r="G396" s="533">
        <f t="shared" si="12"/>
        <v>155380134.27272725</v>
      </c>
    </row>
    <row r="397" spans="1:7" x14ac:dyDescent="0.25">
      <c r="A397" s="505">
        <v>1</v>
      </c>
      <c r="B397" s="518">
        <v>42217</v>
      </c>
      <c r="C397" s="489" t="s">
        <v>1250</v>
      </c>
      <c r="D397" s="487" t="s">
        <v>800</v>
      </c>
      <c r="E397" s="490"/>
      <c r="F397" s="490">
        <v>92864979</v>
      </c>
      <c r="G397" s="492">
        <f t="shared" si="12"/>
        <v>62515155.272727251</v>
      </c>
    </row>
    <row r="398" spans="1:7" x14ac:dyDescent="0.25">
      <c r="A398" s="505">
        <v>123</v>
      </c>
      <c r="B398" s="518">
        <v>42219</v>
      </c>
      <c r="C398" s="495" t="s">
        <v>1399</v>
      </c>
      <c r="D398" s="487"/>
      <c r="E398" s="490"/>
      <c r="F398" s="491">
        <v>500000</v>
      </c>
      <c r="G398" s="492">
        <f t="shared" si="12"/>
        <v>62015155.272727251</v>
      </c>
    </row>
    <row r="399" spans="1:7" x14ac:dyDescent="0.25">
      <c r="A399" s="505">
        <v>124</v>
      </c>
      <c r="B399" s="518">
        <v>42219</v>
      </c>
      <c r="C399" s="495" t="s">
        <v>1400</v>
      </c>
      <c r="D399" s="487"/>
      <c r="E399" s="490">
        <v>20000</v>
      </c>
      <c r="F399" s="491"/>
      <c r="G399" s="492">
        <f t="shared" si="12"/>
        <v>62035155.272727251</v>
      </c>
    </row>
    <row r="400" spans="1:7" x14ac:dyDescent="0.25">
      <c r="A400" s="505">
        <v>100</v>
      </c>
      <c r="B400" s="518">
        <v>42220</v>
      </c>
      <c r="C400" s="495" t="s">
        <v>1375</v>
      </c>
      <c r="D400" s="487"/>
      <c r="E400" s="490">
        <v>36800</v>
      </c>
      <c r="F400" s="491"/>
      <c r="G400" s="492">
        <f t="shared" si="12"/>
        <v>62071955.272727251</v>
      </c>
    </row>
    <row r="401" spans="1:7" x14ac:dyDescent="0.25">
      <c r="A401" s="505">
        <v>101</v>
      </c>
      <c r="B401" s="518">
        <v>42220</v>
      </c>
      <c r="C401" s="495" t="s">
        <v>1376</v>
      </c>
      <c r="D401" s="487" t="s">
        <v>1377</v>
      </c>
      <c r="E401" s="490"/>
      <c r="F401" s="491">
        <v>250000</v>
      </c>
      <c r="G401" s="492">
        <f t="shared" si="12"/>
        <v>61821955.272727251</v>
      </c>
    </row>
    <row r="402" spans="1:7" x14ac:dyDescent="0.25">
      <c r="A402" s="505">
        <v>102</v>
      </c>
      <c r="B402" s="518">
        <v>42220</v>
      </c>
      <c r="C402" s="495" t="s">
        <v>1378</v>
      </c>
      <c r="D402" s="487"/>
      <c r="E402" s="490">
        <v>10000</v>
      </c>
      <c r="F402" s="491"/>
      <c r="G402" s="492">
        <f t="shared" si="12"/>
        <v>61831955.272727251</v>
      </c>
    </row>
    <row r="403" spans="1:7" x14ac:dyDescent="0.25">
      <c r="A403" s="505">
        <v>2</v>
      </c>
      <c r="B403" s="518">
        <v>42221</v>
      </c>
      <c r="C403" s="536" t="s">
        <v>1251</v>
      </c>
      <c r="D403" s="487"/>
      <c r="E403" s="490">
        <v>20212000</v>
      </c>
      <c r="F403" s="490"/>
      <c r="G403" s="492">
        <f t="shared" si="12"/>
        <v>82043955.272727251</v>
      </c>
    </row>
    <row r="404" spans="1:7" x14ac:dyDescent="0.25">
      <c r="A404" s="505">
        <v>3</v>
      </c>
      <c r="B404" s="518">
        <v>42221</v>
      </c>
      <c r="C404" s="536" t="s">
        <v>1252</v>
      </c>
      <c r="D404" s="487"/>
      <c r="E404" s="490"/>
      <c r="F404" s="490">
        <v>20212000</v>
      </c>
      <c r="G404" s="492">
        <f t="shared" ref="G404:G499" si="13">G403+E404-F404</f>
        <v>61831955.272727251</v>
      </c>
    </row>
    <row r="405" spans="1:7" ht="15.75" x14ac:dyDescent="0.25">
      <c r="A405" s="505">
        <v>5</v>
      </c>
      <c r="B405" s="518">
        <v>42221</v>
      </c>
      <c r="C405" s="509" t="s">
        <v>1254</v>
      </c>
      <c r="D405" s="537"/>
      <c r="E405" s="490"/>
      <c r="F405" s="490">
        <v>50000000</v>
      </c>
      <c r="G405" s="492">
        <f t="shared" si="13"/>
        <v>11831955.272727251</v>
      </c>
    </row>
    <row r="406" spans="1:7" x14ac:dyDescent="0.25">
      <c r="A406" s="505">
        <v>6</v>
      </c>
      <c r="B406" s="518">
        <v>42221</v>
      </c>
      <c r="C406" s="489" t="s">
        <v>1255</v>
      </c>
      <c r="D406" s="487"/>
      <c r="E406" s="490">
        <v>50000000</v>
      </c>
      <c r="F406" s="490"/>
      <c r="G406" s="492">
        <f t="shared" si="13"/>
        <v>61831955.272727251</v>
      </c>
    </row>
    <row r="407" spans="1:7" x14ac:dyDescent="0.25">
      <c r="A407" s="505">
        <v>7</v>
      </c>
      <c r="B407" s="518">
        <v>42221</v>
      </c>
      <c r="C407" s="489" t="s">
        <v>1256</v>
      </c>
      <c r="D407" s="487" t="s">
        <v>915</v>
      </c>
      <c r="E407" s="490"/>
      <c r="F407" s="491">
        <v>25000</v>
      </c>
      <c r="G407" s="492">
        <f>G406+E407-F407</f>
        <v>61806955.272727251</v>
      </c>
    </row>
    <row r="408" spans="1:7" x14ac:dyDescent="0.25">
      <c r="A408" s="505"/>
      <c r="B408" s="518"/>
      <c r="C408" s="489" t="s">
        <v>1257</v>
      </c>
      <c r="D408" s="487"/>
      <c r="E408" s="490"/>
      <c r="F408" s="491"/>
      <c r="G408" s="492">
        <f t="shared" si="13"/>
        <v>61806955.272727251</v>
      </c>
    </row>
    <row r="409" spans="1:7" x14ac:dyDescent="0.25">
      <c r="A409" s="505">
        <v>8</v>
      </c>
      <c r="B409" s="518">
        <v>42221</v>
      </c>
      <c r="C409" s="489" t="s">
        <v>1258</v>
      </c>
      <c r="D409" s="487" t="s">
        <v>915</v>
      </c>
      <c r="E409" s="490"/>
      <c r="F409" s="491">
        <v>848910</v>
      </c>
      <c r="G409" s="492">
        <f t="shared" si="13"/>
        <v>60958045.272727251</v>
      </c>
    </row>
    <row r="410" spans="1:7" x14ac:dyDescent="0.25">
      <c r="A410" s="505">
        <v>10</v>
      </c>
      <c r="B410" s="518">
        <v>42221</v>
      </c>
      <c r="C410" s="489" t="s">
        <v>1260</v>
      </c>
      <c r="D410" s="487" t="s">
        <v>915</v>
      </c>
      <c r="E410" s="490"/>
      <c r="F410" s="491">
        <v>100000</v>
      </c>
      <c r="G410" s="492">
        <f t="shared" si="13"/>
        <v>60858045.272727251</v>
      </c>
    </row>
    <row r="411" spans="1:7" x14ac:dyDescent="0.25">
      <c r="A411" s="505">
        <v>15</v>
      </c>
      <c r="B411" s="518">
        <v>42221</v>
      </c>
      <c r="C411" s="489" t="s">
        <v>1265</v>
      </c>
      <c r="D411" s="487" t="s">
        <v>950</v>
      </c>
      <c r="E411" s="490"/>
      <c r="F411" s="491">
        <v>105000</v>
      </c>
      <c r="G411" s="492">
        <f t="shared" si="13"/>
        <v>60753045.272727251</v>
      </c>
    </row>
    <row r="412" spans="1:7" x14ac:dyDescent="0.25">
      <c r="A412" s="505"/>
      <c r="B412" s="518"/>
      <c r="C412" s="489" t="s">
        <v>1266</v>
      </c>
      <c r="D412" s="487"/>
      <c r="E412" s="490"/>
      <c r="F412" s="491"/>
      <c r="G412" s="492">
        <f t="shared" si="13"/>
        <v>60753045.272727251</v>
      </c>
    </row>
    <row r="413" spans="1:7" x14ac:dyDescent="0.25">
      <c r="A413" s="505">
        <v>16</v>
      </c>
      <c r="B413" s="518">
        <v>42221</v>
      </c>
      <c r="C413" s="538" t="s">
        <v>1267</v>
      </c>
      <c r="D413" s="487"/>
      <c r="E413" s="490">
        <v>4200</v>
      </c>
      <c r="F413" s="491"/>
      <c r="G413" s="492">
        <f t="shared" si="13"/>
        <v>60757245.272727251</v>
      </c>
    </row>
    <row r="414" spans="1:7" x14ac:dyDescent="0.25">
      <c r="A414" s="505">
        <v>21</v>
      </c>
      <c r="B414" s="518">
        <v>42221</v>
      </c>
      <c r="C414" s="489" t="s">
        <v>1274</v>
      </c>
      <c r="D414" s="487" t="s">
        <v>990</v>
      </c>
      <c r="E414" s="490"/>
      <c r="F414" s="491">
        <v>930000</v>
      </c>
      <c r="G414" s="492">
        <f t="shared" si="13"/>
        <v>59827245.272727251</v>
      </c>
    </row>
    <row r="415" spans="1:7" x14ac:dyDescent="0.25">
      <c r="A415" s="505"/>
      <c r="B415" s="518"/>
      <c r="C415" s="489" t="s">
        <v>1272</v>
      </c>
      <c r="D415" s="487"/>
      <c r="E415" s="490"/>
      <c r="F415" s="491"/>
      <c r="G415" s="492">
        <f t="shared" si="13"/>
        <v>59827245.272727251</v>
      </c>
    </row>
    <row r="416" spans="1:7" x14ac:dyDescent="0.25">
      <c r="A416" s="505">
        <v>22</v>
      </c>
      <c r="B416" s="518">
        <v>42221</v>
      </c>
      <c r="C416" s="538" t="s">
        <v>1275</v>
      </c>
      <c r="D416" s="487"/>
      <c r="E416" s="490">
        <v>37200</v>
      </c>
      <c r="F416" s="491"/>
      <c r="G416" s="492">
        <f t="shared" si="13"/>
        <v>59864445.272727251</v>
      </c>
    </row>
    <row r="417" spans="1:7" x14ac:dyDescent="0.25">
      <c r="A417" s="505">
        <v>23</v>
      </c>
      <c r="B417" s="518">
        <v>42221</v>
      </c>
      <c r="C417" s="489" t="s">
        <v>1276</v>
      </c>
      <c r="D417" s="487" t="s">
        <v>983</v>
      </c>
      <c r="E417" s="490"/>
      <c r="F417" s="491">
        <v>100000</v>
      </c>
      <c r="G417" s="492">
        <f t="shared" si="13"/>
        <v>59764445.272727251</v>
      </c>
    </row>
    <row r="418" spans="1:7" x14ac:dyDescent="0.25">
      <c r="A418" s="505"/>
      <c r="B418" s="518">
        <v>42221</v>
      </c>
      <c r="C418" s="516" t="s">
        <v>1336</v>
      </c>
      <c r="D418" s="487" t="s">
        <v>1337</v>
      </c>
      <c r="E418" s="490"/>
      <c r="F418" s="491">
        <v>195000</v>
      </c>
      <c r="G418" s="492">
        <f t="shared" si="13"/>
        <v>59569445.272727251</v>
      </c>
    </row>
    <row r="419" spans="1:7" x14ac:dyDescent="0.25">
      <c r="A419" s="505"/>
      <c r="B419" s="518">
        <v>42221</v>
      </c>
      <c r="C419" s="516" t="s">
        <v>1338</v>
      </c>
      <c r="D419" s="487" t="s">
        <v>902</v>
      </c>
      <c r="E419" s="490"/>
      <c r="F419" s="491">
        <v>400000</v>
      </c>
      <c r="G419" s="492">
        <f t="shared" si="13"/>
        <v>59169445.272727251</v>
      </c>
    </row>
    <row r="420" spans="1:7" x14ac:dyDescent="0.25">
      <c r="A420" s="505"/>
      <c r="B420" s="518">
        <v>42221</v>
      </c>
      <c r="C420" s="516" t="s">
        <v>1339</v>
      </c>
      <c r="D420" s="487" t="s">
        <v>1337</v>
      </c>
      <c r="E420" s="490"/>
      <c r="F420" s="491">
        <v>100000</v>
      </c>
      <c r="G420" s="492">
        <f t="shared" si="13"/>
        <v>59069445.272727251</v>
      </c>
    </row>
    <row r="421" spans="1:7" x14ac:dyDescent="0.25">
      <c r="A421" s="505"/>
      <c r="B421" s="518">
        <v>42221</v>
      </c>
      <c r="C421" s="516" t="s">
        <v>1340</v>
      </c>
      <c r="D421" s="487" t="s">
        <v>1337</v>
      </c>
      <c r="E421" s="490"/>
      <c r="F421" s="491">
        <v>75000</v>
      </c>
      <c r="G421" s="492">
        <f t="shared" si="13"/>
        <v>58994445.272727251</v>
      </c>
    </row>
    <row r="422" spans="1:7" x14ac:dyDescent="0.25">
      <c r="A422" s="505"/>
      <c r="B422" s="518">
        <v>42221</v>
      </c>
      <c r="C422" s="516" t="s">
        <v>1341</v>
      </c>
      <c r="D422" s="487" t="s">
        <v>1337</v>
      </c>
      <c r="E422" s="490"/>
      <c r="F422" s="491">
        <v>150000</v>
      </c>
      <c r="G422" s="492">
        <f t="shared" si="13"/>
        <v>58844445.272727251</v>
      </c>
    </row>
    <row r="423" spans="1:7" x14ac:dyDescent="0.25">
      <c r="A423" s="505"/>
      <c r="B423" s="518">
        <v>42221</v>
      </c>
      <c r="C423" s="516" t="s">
        <v>1342</v>
      </c>
      <c r="D423" s="487" t="s">
        <v>1337</v>
      </c>
      <c r="E423" s="490"/>
      <c r="F423" s="491">
        <v>150000</v>
      </c>
      <c r="G423" s="492">
        <f t="shared" si="13"/>
        <v>58694445.272727251</v>
      </c>
    </row>
    <row r="424" spans="1:7" x14ac:dyDescent="0.25">
      <c r="A424" s="505"/>
      <c r="B424" s="518">
        <v>42221</v>
      </c>
      <c r="C424" s="516" t="s">
        <v>1343</v>
      </c>
      <c r="D424" s="487" t="s">
        <v>1337</v>
      </c>
      <c r="E424" s="490"/>
      <c r="F424" s="491">
        <v>150000</v>
      </c>
      <c r="G424" s="492">
        <f t="shared" si="13"/>
        <v>58544445.272727251</v>
      </c>
    </row>
    <row r="425" spans="1:7" x14ac:dyDescent="0.25">
      <c r="A425" s="505"/>
      <c r="B425" s="518">
        <v>42221</v>
      </c>
      <c r="C425" s="516" t="s">
        <v>1344</v>
      </c>
      <c r="D425" s="487" t="s">
        <v>1337</v>
      </c>
      <c r="E425" s="490"/>
      <c r="F425" s="491">
        <v>150000</v>
      </c>
      <c r="G425" s="492">
        <f t="shared" si="13"/>
        <v>58394445.272727251</v>
      </c>
    </row>
    <row r="426" spans="1:7" x14ac:dyDescent="0.25">
      <c r="A426" s="505"/>
      <c r="B426" s="518">
        <v>42221</v>
      </c>
      <c r="C426" s="516" t="s">
        <v>1345</v>
      </c>
      <c r="D426" s="487" t="s">
        <v>1337</v>
      </c>
      <c r="E426" s="490"/>
      <c r="F426" s="491">
        <v>200000</v>
      </c>
      <c r="G426" s="492">
        <f t="shared" si="13"/>
        <v>58194445.272727251</v>
      </c>
    </row>
    <row r="427" spans="1:7" x14ac:dyDescent="0.25">
      <c r="A427" s="505"/>
      <c r="B427" s="518">
        <v>42221</v>
      </c>
      <c r="C427" s="516" t="s">
        <v>1346</v>
      </c>
      <c r="D427" s="487" t="s">
        <v>1337</v>
      </c>
      <c r="E427" s="490"/>
      <c r="F427" s="491">
        <v>150000</v>
      </c>
      <c r="G427" s="492">
        <f t="shared" si="13"/>
        <v>58044445.272727251</v>
      </c>
    </row>
    <row r="428" spans="1:7" x14ac:dyDescent="0.25">
      <c r="A428" s="505"/>
      <c r="B428" s="518">
        <v>42221</v>
      </c>
      <c r="C428" s="516" t="s">
        <v>1347</v>
      </c>
      <c r="D428" s="487" t="s">
        <v>1337</v>
      </c>
      <c r="E428" s="490"/>
      <c r="F428" s="491">
        <v>100000</v>
      </c>
      <c r="G428" s="492">
        <f t="shared" si="13"/>
        <v>57944445.272727251</v>
      </c>
    </row>
    <row r="429" spans="1:7" x14ac:dyDescent="0.25">
      <c r="A429" s="505"/>
      <c r="B429" s="518">
        <v>42221</v>
      </c>
      <c r="C429" s="516" t="s">
        <v>1348</v>
      </c>
      <c r="D429" s="487" t="s">
        <v>1337</v>
      </c>
      <c r="E429" s="490"/>
      <c r="F429" s="491">
        <v>50000</v>
      </c>
      <c r="G429" s="492">
        <f t="shared" si="13"/>
        <v>57894445.272727251</v>
      </c>
    </row>
    <row r="430" spans="1:7" x14ac:dyDescent="0.25">
      <c r="A430" s="505">
        <v>103</v>
      </c>
      <c r="B430" s="518">
        <v>42221</v>
      </c>
      <c r="C430" s="495" t="s">
        <v>1379</v>
      </c>
      <c r="D430" s="487" t="s">
        <v>1013</v>
      </c>
      <c r="E430" s="490"/>
      <c r="F430" s="491">
        <v>650000</v>
      </c>
      <c r="G430" s="492">
        <f t="shared" si="13"/>
        <v>57244445.272727251</v>
      </c>
    </row>
    <row r="431" spans="1:7" x14ac:dyDescent="0.25">
      <c r="A431" s="505">
        <v>99</v>
      </c>
      <c r="B431" s="518">
        <v>42221</v>
      </c>
      <c r="C431" s="516" t="s">
        <v>1372</v>
      </c>
      <c r="D431" s="487" t="s">
        <v>1365</v>
      </c>
      <c r="E431" s="490"/>
      <c r="F431" s="491">
        <v>920000</v>
      </c>
      <c r="G431" s="492">
        <f t="shared" si="13"/>
        <v>56324445.272727251</v>
      </c>
    </row>
    <row r="432" spans="1:7" x14ac:dyDescent="0.25">
      <c r="A432" s="505"/>
      <c r="B432" s="487"/>
      <c r="C432" s="516" t="s">
        <v>1373</v>
      </c>
      <c r="D432" s="487"/>
      <c r="E432" s="490"/>
      <c r="F432" s="491"/>
      <c r="G432" s="492">
        <f t="shared" si="13"/>
        <v>56324445.272727251</v>
      </c>
    </row>
    <row r="433" spans="1:7" x14ac:dyDescent="0.25">
      <c r="A433" s="505"/>
      <c r="B433" s="487"/>
      <c r="C433" s="495" t="s">
        <v>1374</v>
      </c>
      <c r="D433" s="487"/>
      <c r="E433" s="490"/>
      <c r="F433" s="491"/>
      <c r="G433" s="492">
        <f t="shared" si="13"/>
        <v>56324445.272727251</v>
      </c>
    </row>
    <row r="434" spans="1:7" x14ac:dyDescent="0.25">
      <c r="A434" s="505">
        <v>61</v>
      </c>
      <c r="B434" s="518">
        <v>42221</v>
      </c>
      <c r="C434" s="489" t="s">
        <v>1332</v>
      </c>
      <c r="D434" s="487" t="s">
        <v>879</v>
      </c>
      <c r="E434" s="490"/>
      <c r="F434" s="491">
        <v>508000</v>
      </c>
      <c r="G434" s="492">
        <f t="shared" si="13"/>
        <v>55816445.272727251</v>
      </c>
    </row>
    <row r="435" spans="1:7" x14ac:dyDescent="0.25">
      <c r="A435" s="505">
        <v>62</v>
      </c>
      <c r="B435" s="518">
        <v>42221</v>
      </c>
      <c r="C435" s="489" t="s">
        <v>1333</v>
      </c>
      <c r="D435" s="487" t="s">
        <v>981</v>
      </c>
      <c r="E435" s="490"/>
      <c r="F435" s="491">
        <v>145000</v>
      </c>
      <c r="G435" s="492">
        <f t="shared" si="13"/>
        <v>55671445.272727251</v>
      </c>
    </row>
    <row r="436" spans="1:7" x14ac:dyDescent="0.25">
      <c r="A436" s="505">
        <v>48</v>
      </c>
      <c r="B436" s="518">
        <v>42221</v>
      </c>
      <c r="C436" s="489" t="s">
        <v>1314</v>
      </c>
      <c r="D436" s="487" t="s">
        <v>1315</v>
      </c>
      <c r="E436" s="490"/>
      <c r="F436" s="491">
        <v>125000</v>
      </c>
      <c r="G436" s="492">
        <f t="shared" si="13"/>
        <v>55546445.272727251</v>
      </c>
    </row>
    <row r="437" spans="1:7" x14ac:dyDescent="0.25">
      <c r="A437" s="505">
        <v>14</v>
      </c>
      <c r="B437" s="518">
        <v>42222</v>
      </c>
      <c r="C437" s="489" t="s">
        <v>1264</v>
      </c>
      <c r="D437" s="487" t="s">
        <v>915</v>
      </c>
      <c r="E437" s="490"/>
      <c r="F437" s="491">
        <v>40000</v>
      </c>
      <c r="G437" s="492">
        <f t="shared" si="13"/>
        <v>55506445.272727251</v>
      </c>
    </row>
    <row r="438" spans="1:7" x14ac:dyDescent="0.25">
      <c r="A438" s="505">
        <v>97</v>
      </c>
      <c r="B438" s="518">
        <v>42222</v>
      </c>
      <c r="C438" s="516" t="s">
        <v>1369</v>
      </c>
      <c r="D438" s="487"/>
      <c r="E438" s="490"/>
      <c r="F438" s="491">
        <v>460000</v>
      </c>
      <c r="G438" s="492">
        <f t="shared" si="13"/>
        <v>55046445.272727251</v>
      </c>
    </row>
    <row r="439" spans="1:7" x14ac:dyDescent="0.25">
      <c r="A439" s="505"/>
      <c r="B439" s="518"/>
      <c r="C439" s="516" t="s">
        <v>1370</v>
      </c>
      <c r="D439" s="496"/>
      <c r="E439" s="490"/>
      <c r="F439" s="491"/>
      <c r="G439" s="492">
        <f t="shared" si="13"/>
        <v>55046445.272727251</v>
      </c>
    </row>
    <row r="440" spans="1:7" x14ac:dyDescent="0.25">
      <c r="A440" s="505">
        <v>98</v>
      </c>
      <c r="B440" s="518">
        <v>42222</v>
      </c>
      <c r="C440" s="516" t="s">
        <v>1371</v>
      </c>
      <c r="D440" s="487"/>
      <c r="E440" s="490">
        <v>18400</v>
      </c>
      <c r="F440" s="491"/>
      <c r="G440" s="492">
        <f t="shared" si="13"/>
        <v>55064845.272727251</v>
      </c>
    </row>
    <row r="441" spans="1:7" x14ac:dyDescent="0.25">
      <c r="A441" s="505">
        <v>64</v>
      </c>
      <c r="B441" s="518">
        <v>42222</v>
      </c>
      <c r="C441" s="489" t="s">
        <v>1335</v>
      </c>
      <c r="D441" s="487" t="s">
        <v>889</v>
      </c>
      <c r="E441" s="490"/>
      <c r="F441" s="491">
        <v>29000</v>
      </c>
      <c r="G441" s="492">
        <f t="shared" si="13"/>
        <v>55035845.272727251</v>
      </c>
    </row>
    <row r="442" spans="1:7" x14ac:dyDescent="0.25">
      <c r="A442" s="505">
        <v>63</v>
      </c>
      <c r="B442" s="518">
        <v>42223</v>
      </c>
      <c r="C442" s="489" t="s">
        <v>1334</v>
      </c>
      <c r="D442" s="487" t="s">
        <v>889</v>
      </c>
      <c r="E442" s="490"/>
      <c r="F442" s="491">
        <v>456250</v>
      </c>
      <c r="G442" s="492">
        <f t="shared" si="13"/>
        <v>54579595.272727251</v>
      </c>
    </row>
    <row r="443" spans="1:7" x14ac:dyDescent="0.25">
      <c r="A443" s="505">
        <v>93</v>
      </c>
      <c r="B443" s="518">
        <v>42223</v>
      </c>
      <c r="C443" s="516" t="s">
        <v>1364</v>
      </c>
      <c r="D443" s="487" t="s">
        <v>1365</v>
      </c>
      <c r="E443" s="490"/>
      <c r="F443" s="491">
        <v>450000</v>
      </c>
      <c r="G443" s="492">
        <f t="shared" si="13"/>
        <v>54129595.272727251</v>
      </c>
    </row>
    <row r="444" spans="1:7" x14ac:dyDescent="0.25">
      <c r="A444" s="505">
        <v>94</v>
      </c>
      <c r="B444" s="518">
        <v>42223</v>
      </c>
      <c r="C444" s="516" t="s">
        <v>1366</v>
      </c>
      <c r="D444" s="487"/>
      <c r="E444" s="490">
        <v>18000</v>
      </c>
      <c r="F444" s="491"/>
      <c r="G444" s="492">
        <f t="shared" si="13"/>
        <v>54147595.272727251</v>
      </c>
    </row>
    <row r="445" spans="1:7" x14ac:dyDescent="0.25">
      <c r="A445" s="505">
        <v>95</v>
      </c>
      <c r="B445" s="518">
        <v>42223</v>
      </c>
      <c r="C445" s="516" t="s">
        <v>1367</v>
      </c>
      <c r="D445" s="487" t="s">
        <v>1365</v>
      </c>
      <c r="E445" s="490"/>
      <c r="F445" s="491">
        <v>450000</v>
      </c>
      <c r="G445" s="492">
        <f t="shared" si="13"/>
        <v>53697595.272727251</v>
      </c>
    </row>
    <row r="446" spans="1:7" x14ac:dyDescent="0.25">
      <c r="A446" s="505">
        <v>96</v>
      </c>
      <c r="B446" s="518">
        <v>42223</v>
      </c>
      <c r="C446" s="516" t="s">
        <v>1368</v>
      </c>
      <c r="D446" s="487"/>
      <c r="E446" s="490">
        <v>18000</v>
      </c>
      <c r="F446" s="491"/>
      <c r="G446" s="492">
        <f t="shared" si="13"/>
        <v>53715595.272727251</v>
      </c>
    </row>
    <row r="447" spans="1:7" x14ac:dyDescent="0.25">
      <c r="A447" s="505">
        <v>31</v>
      </c>
      <c r="B447" s="518">
        <v>42224</v>
      </c>
      <c r="C447" s="489" t="s">
        <v>1288</v>
      </c>
      <c r="D447" s="487" t="s">
        <v>1289</v>
      </c>
      <c r="E447" s="490"/>
      <c r="F447" s="491">
        <v>1273999</v>
      </c>
      <c r="G447" s="492">
        <f t="shared" si="13"/>
        <v>52441596.272727251</v>
      </c>
    </row>
    <row r="448" spans="1:7" x14ac:dyDescent="0.25">
      <c r="A448" s="505">
        <v>54</v>
      </c>
      <c r="B448" s="518">
        <v>42226</v>
      </c>
      <c r="C448" s="489" t="s">
        <v>1322</v>
      </c>
      <c r="D448" s="487" t="s">
        <v>1172</v>
      </c>
      <c r="E448" s="490"/>
      <c r="F448" s="491">
        <v>198000</v>
      </c>
      <c r="G448" s="492">
        <f t="shared" si="13"/>
        <v>52243596.272727251</v>
      </c>
    </row>
    <row r="449" spans="1:7" x14ac:dyDescent="0.25">
      <c r="A449" s="505"/>
      <c r="B449" s="518"/>
      <c r="C449" s="489" t="s">
        <v>1323</v>
      </c>
      <c r="D449" s="487"/>
      <c r="E449" s="490"/>
      <c r="F449" s="491"/>
      <c r="G449" s="492">
        <f t="shared" si="13"/>
        <v>52243596.272727251</v>
      </c>
    </row>
    <row r="450" spans="1:7" x14ac:dyDescent="0.25">
      <c r="A450" s="505">
        <v>55</v>
      </c>
      <c r="B450" s="518">
        <v>42226</v>
      </c>
      <c r="C450" s="538" t="s">
        <v>1324</v>
      </c>
      <c r="D450" s="487"/>
      <c r="E450" s="490">
        <v>3960</v>
      </c>
      <c r="F450" s="491"/>
      <c r="G450" s="492">
        <f t="shared" si="13"/>
        <v>52247556.272727251</v>
      </c>
    </row>
    <row r="451" spans="1:7" x14ac:dyDescent="0.25">
      <c r="A451" s="505">
        <v>56</v>
      </c>
      <c r="B451" s="518">
        <v>42226</v>
      </c>
      <c r="C451" s="489" t="s">
        <v>1325</v>
      </c>
      <c r="D451" s="487" t="s">
        <v>1175</v>
      </c>
      <c r="E451" s="490"/>
      <c r="F451" s="491">
        <v>225000</v>
      </c>
      <c r="G451" s="492">
        <f t="shared" si="13"/>
        <v>52022556.272727251</v>
      </c>
    </row>
    <row r="452" spans="1:7" x14ac:dyDescent="0.25">
      <c r="A452" s="505">
        <v>57</v>
      </c>
      <c r="B452" s="518">
        <v>42226</v>
      </c>
      <c r="C452" s="538" t="s">
        <v>1326</v>
      </c>
      <c r="D452" s="487"/>
      <c r="E452" s="490">
        <v>9000</v>
      </c>
      <c r="F452" s="491"/>
      <c r="G452" s="492">
        <f t="shared" si="13"/>
        <v>52031556.272727251</v>
      </c>
    </row>
    <row r="453" spans="1:7" x14ac:dyDescent="0.25">
      <c r="A453" s="505">
        <v>58</v>
      </c>
      <c r="B453" s="518">
        <v>42226</v>
      </c>
      <c r="C453" s="489" t="s">
        <v>1327</v>
      </c>
      <c r="D453" s="487" t="s">
        <v>1041</v>
      </c>
      <c r="E453" s="490"/>
      <c r="F453" s="491">
        <v>450500</v>
      </c>
      <c r="G453" s="492">
        <f t="shared" si="13"/>
        <v>51581056.272727251</v>
      </c>
    </row>
    <row r="454" spans="1:7" x14ac:dyDescent="0.25">
      <c r="A454" s="505">
        <v>59</v>
      </c>
      <c r="B454" s="518">
        <v>42226</v>
      </c>
      <c r="C454" s="489" t="s">
        <v>1328</v>
      </c>
      <c r="D454" s="487" t="s">
        <v>1329</v>
      </c>
      <c r="E454" s="490"/>
      <c r="F454" s="491">
        <v>505000</v>
      </c>
      <c r="G454" s="492">
        <f t="shared" si="13"/>
        <v>51076056.272727251</v>
      </c>
    </row>
    <row r="455" spans="1:7" x14ac:dyDescent="0.25">
      <c r="A455" s="505">
        <v>32</v>
      </c>
      <c r="B455" s="518">
        <v>42226</v>
      </c>
      <c r="C455" s="489" t="s">
        <v>1290</v>
      </c>
      <c r="D455" s="487" t="s">
        <v>1291</v>
      </c>
      <c r="E455" s="490"/>
      <c r="F455" s="491">
        <v>102400</v>
      </c>
      <c r="G455" s="492">
        <f t="shared" si="13"/>
        <v>50973656.272727251</v>
      </c>
    </row>
    <row r="456" spans="1:7" x14ac:dyDescent="0.25">
      <c r="A456" s="505">
        <v>125</v>
      </c>
      <c r="B456" s="518">
        <v>42228</v>
      </c>
      <c r="C456" s="495" t="s">
        <v>1401</v>
      </c>
      <c r="D456" s="487"/>
      <c r="E456" s="490"/>
      <c r="F456" s="491">
        <v>720000</v>
      </c>
      <c r="G456" s="492">
        <f t="shared" si="13"/>
        <v>50253656.272727251</v>
      </c>
    </row>
    <row r="457" spans="1:7" x14ac:dyDescent="0.25">
      <c r="A457" s="505">
        <v>126</v>
      </c>
      <c r="B457" s="518">
        <v>42228</v>
      </c>
      <c r="C457" s="495" t="s">
        <v>1402</v>
      </c>
      <c r="D457" s="487"/>
      <c r="E457" s="490">
        <v>28000</v>
      </c>
      <c r="F457" s="491"/>
      <c r="G457" s="492">
        <f t="shared" si="13"/>
        <v>50281656.272727251</v>
      </c>
    </row>
    <row r="458" spans="1:7" x14ac:dyDescent="0.25">
      <c r="A458" s="505">
        <v>41</v>
      </c>
      <c r="B458" s="518">
        <v>42228</v>
      </c>
      <c r="C458" s="489" t="s">
        <v>1302</v>
      </c>
      <c r="D458" s="487" t="s">
        <v>1303</v>
      </c>
      <c r="E458" s="490"/>
      <c r="F458" s="491">
        <v>41250</v>
      </c>
      <c r="G458" s="492">
        <f t="shared" si="13"/>
        <v>50240406.272727251</v>
      </c>
    </row>
    <row r="459" spans="1:7" x14ac:dyDescent="0.25">
      <c r="A459" s="505">
        <v>12</v>
      </c>
      <c r="B459" s="518">
        <v>42230</v>
      </c>
      <c r="C459" s="489" t="s">
        <v>1262</v>
      </c>
      <c r="D459" s="487" t="s">
        <v>915</v>
      </c>
      <c r="E459" s="490"/>
      <c r="F459" s="491">
        <v>40000</v>
      </c>
      <c r="G459" s="492">
        <f t="shared" si="13"/>
        <v>50200406.272727251</v>
      </c>
    </row>
    <row r="460" spans="1:7" x14ac:dyDescent="0.25">
      <c r="A460" s="505">
        <v>11</v>
      </c>
      <c r="B460" s="518">
        <v>42234</v>
      </c>
      <c r="C460" s="489" t="s">
        <v>1261</v>
      </c>
      <c r="D460" s="487" t="s">
        <v>915</v>
      </c>
      <c r="E460" s="490"/>
      <c r="F460" s="491">
        <v>40000</v>
      </c>
      <c r="G460" s="492">
        <f t="shared" si="13"/>
        <v>50160406.272727251</v>
      </c>
    </row>
    <row r="461" spans="1:7" x14ac:dyDescent="0.25">
      <c r="A461" s="505">
        <v>25</v>
      </c>
      <c r="B461" s="518">
        <v>42236</v>
      </c>
      <c r="C461" s="489" t="s">
        <v>1278</v>
      </c>
      <c r="D461" s="487" t="s">
        <v>885</v>
      </c>
      <c r="E461" s="490"/>
      <c r="F461" s="491">
        <v>1126195</v>
      </c>
      <c r="G461" s="492">
        <f t="shared" si="13"/>
        <v>49034211.272727251</v>
      </c>
    </row>
    <row r="462" spans="1:7" x14ac:dyDescent="0.25">
      <c r="A462" s="505"/>
      <c r="B462" s="518"/>
      <c r="C462" s="489" t="s">
        <v>1279</v>
      </c>
      <c r="D462" s="487"/>
      <c r="E462" s="490"/>
      <c r="F462" s="491"/>
      <c r="G462" s="492">
        <f t="shared" si="13"/>
        <v>49034211.272727251</v>
      </c>
    </row>
    <row r="463" spans="1:7" x14ac:dyDescent="0.25">
      <c r="A463" s="505">
        <v>27</v>
      </c>
      <c r="B463" s="518">
        <v>42236</v>
      </c>
      <c r="C463" s="489" t="s">
        <v>1282</v>
      </c>
      <c r="D463" s="487" t="s">
        <v>1283</v>
      </c>
      <c r="E463" s="490"/>
      <c r="F463" s="491">
        <v>720000</v>
      </c>
      <c r="G463" s="492">
        <f t="shared" si="13"/>
        <v>48314211.272727251</v>
      </c>
    </row>
    <row r="464" spans="1:7" x14ac:dyDescent="0.25">
      <c r="A464" s="505"/>
      <c r="B464" s="518"/>
      <c r="C464" s="489" t="s">
        <v>1284</v>
      </c>
      <c r="D464" s="487"/>
      <c r="E464" s="490"/>
      <c r="F464" s="491"/>
      <c r="G464" s="492">
        <f t="shared" si="13"/>
        <v>48314211.272727251</v>
      </c>
    </row>
    <row r="465" spans="1:7" x14ac:dyDescent="0.25">
      <c r="A465" s="505">
        <v>28</v>
      </c>
      <c r="B465" s="518">
        <v>42236</v>
      </c>
      <c r="C465" s="538" t="s">
        <v>1285</v>
      </c>
      <c r="D465" s="487"/>
      <c r="E465" s="490">
        <v>17500</v>
      </c>
      <c r="F465" s="491"/>
      <c r="G465" s="492">
        <f t="shared" si="13"/>
        <v>48331711.272727251</v>
      </c>
    </row>
    <row r="466" spans="1:7" x14ac:dyDescent="0.25">
      <c r="A466" s="505">
        <v>34</v>
      </c>
      <c r="B466" s="518">
        <v>42238</v>
      </c>
      <c r="C466" s="489" t="s">
        <v>1294</v>
      </c>
      <c r="D466" s="487" t="s">
        <v>940</v>
      </c>
      <c r="E466" s="490"/>
      <c r="F466" s="491">
        <v>145500</v>
      </c>
      <c r="G466" s="492">
        <f t="shared" si="13"/>
        <v>48186211.272727251</v>
      </c>
    </row>
    <row r="467" spans="1:7" x14ac:dyDescent="0.25">
      <c r="A467" s="505">
        <v>26</v>
      </c>
      <c r="B467" s="518">
        <v>42241</v>
      </c>
      <c r="C467" s="489" t="s">
        <v>1280</v>
      </c>
      <c r="D467" s="487" t="s">
        <v>879</v>
      </c>
      <c r="E467" s="490"/>
      <c r="F467" s="491">
        <v>500000</v>
      </c>
      <c r="G467" s="492">
        <f t="shared" si="13"/>
        <v>47686211.272727251</v>
      </c>
    </row>
    <row r="468" spans="1:7" x14ac:dyDescent="0.25">
      <c r="A468" s="505"/>
      <c r="B468" s="518"/>
      <c r="C468" s="489" t="s">
        <v>1281</v>
      </c>
      <c r="D468" s="487"/>
      <c r="E468" s="490"/>
      <c r="F468" s="491"/>
      <c r="G468" s="492">
        <f t="shared" si="13"/>
        <v>47686211.272727251</v>
      </c>
    </row>
    <row r="469" spans="1:7" x14ac:dyDescent="0.25">
      <c r="A469" s="505">
        <v>33</v>
      </c>
      <c r="B469" s="518">
        <v>42241</v>
      </c>
      <c r="C469" s="489" t="s">
        <v>1292</v>
      </c>
      <c r="D469" s="520" t="s">
        <v>1293</v>
      </c>
      <c r="E469" s="508"/>
      <c r="F469" s="491">
        <v>11250</v>
      </c>
      <c r="G469" s="492">
        <f t="shared" si="13"/>
        <v>47674961.272727251</v>
      </c>
    </row>
    <row r="470" spans="1:7" x14ac:dyDescent="0.25">
      <c r="A470" s="505">
        <v>35</v>
      </c>
      <c r="B470" s="518">
        <v>42241</v>
      </c>
      <c r="C470" s="489" t="s">
        <v>1295</v>
      </c>
      <c r="D470" s="487" t="s">
        <v>867</v>
      </c>
      <c r="E470" s="490"/>
      <c r="F470" s="491">
        <v>41250</v>
      </c>
      <c r="G470" s="492">
        <f t="shared" si="13"/>
        <v>47633711.272727251</v>
      </c>
    </row>
    <row r="471" spans="1:7" x14ac:dyDescent="0.25">
      <c r="A471" s="505">
        <v>39</v>
      </c>
      <c r="B471" s="518">
        <v>42241</v>
      </c>
      <c r="C471" s="489" t="s">
        <v>1299</v>
      </c>
      <c r="D471" s="487" t="s">
        <v>865</v>
      </c>
      <c r="E471" s="490"/>
      <c r="F471" s="491">
        <v>110000</v>
      </c>
      <c r="G471" s="492">
        <f t="shared" si="13"/>
        <v>47523711.272727251</v>
      </c>
    </row>
    <row r="472" spans="1:7" x14ac:dyDescent="0.25">
      <c r="A472" s="505">
        <v>43</v>
      </c>
      <c r="B472" s="518">
        <v>42241</v>
      </c>
      <c r="C472" s="489" t="s">
        <v>1305</v>
      </c>
      <c r="D472" s="487" t="s">
        <v>1306</v>
      </c>
      <c r="E472" s="490"/>
      <c r="F472" s="498">
        <v>139000</v>
      </c>
      <c r="G472" s="492">
        <f t="shared" si="13"/>
        <v>47384711.272727251</v>
      </c>
    </row>
    <row r="473" spans="1:7" x14ac:dyDescent="0.25">
      <c r="A473" s="505">
        <v>52</v>
      </c>
      <c r="B473" s="518">
        <v>42241</v>
      </c>
      <c r="C473" s="489" t="s">
        <v>1319</v>
      </c>
      <c r="D473" s="487" t="s">
        <v>1175</v>
      </c>
      <c r="E473" s="490"/>
      <c r="F473" s="491">
        <v>250000</v>
      </c>
      <c r="G473" s="492">
        <f t="shared" si="13"/>
        <v>47134711.272727251</v>
      </c>
    </row>
    <row r="474" spans="1:7" x14ac:dyDescent="0.25">
      <c r="A474" s="505"/>
      <c r="B474" s="518"/>
      <c r="C474" s="489" t="s">
        <v>1320</v>
      </c>
      <c r="D474" s="487"/>
      <c r="E474" s="490"/>
      <c r="F474" s="491"/>
      <c r="G474" s="492">
        <f t="shared" si="13"/>
        <v>47134711.272727251</v>
      </c>
    </row>
    <row r="475" spans="1:7" x14ac:dyDescent="0.25">
      <c r="A475" s="505">
        <v>53</v>
      </c>
      <c r="B475" s="518">
        <v>42241</v>
      </c>
      <c r="C475" s="538" t="s">
        <v>1321</v>
      </c>
      <c r="D475" s="487"/>
      <c r="E475" s="490">
        <v>10000</v>
      </c>
      <c r="F475" s="491"/>
      <c r="G475" s="492">
        <f t="shared" si="13"/>
        <v>47144711.272727251</v>
      </c>
    </row>
    <row r="476" spans="1:7" x14ac:dyDescent="0.25">
      <c r="A476" s="505">
        <v>13</v>
      </c>
      <c r="B476" s="518">
        <v>42242</v>
      </c>
      <c r="C476" s="489" t="s">
        <v>1263</v>
      </c>
      <c r="D476" s="487" t="s">
        <v>915</v>
      </c>
      <c r="E476" s="490"/>
      <c r="F476" s="491">
        <v>40000</v>
      </c>
      <c r="G476" s="492">
        <f t="shared" si="13"/>
        <v>47104711.272727251</v>
      </c>
    </row>
    <row r="477" spans="1:7" x14ac:dyDescent="0.25">
      <c r="A477" s="505">
        <v>36</v>
      </c>
      <c r="B477" s="518">
        <v>42242</v>
      </c>
      <c r="C477" s="489" t="s">
        <v>1296</v>
      </c>
      <c r="D477" s="487" t="s">
        <v>907</v>
      </c>
      <c r="E477" s="490"/>
      <c r="F477" s="491">
        <v>377500</v>
      </c>
      <c r="G477" s="492">
        <f t="shared" si="13"/>
        <v>46727211.272727251</v>
      </c>
    </row>
    <row r="478" spans="1:7" x14ac:dyDescent="0.25">
      <c r="A478" s="505">
        <v>49</v>
      </c>
      <c r="B478" s="518">
        <v>42242</v>
      </c>
      <c r="C478" s="489" t="s">
        <v>1316</v>
      </c>
      <c r="D478" s="487" t="s">
        <v>1151</v>
      </c>
      <c r="E478" s="490"/>
      <c r="F478" s="491">
        <v>7500</v>
      </c>
      <c r="G478" s="492">
        <f t="shared" si="13"/>
        <v>46719711.272727251</v>
      </c>
    </row>
    <row r="479" spans="1:7" x14ac:dyDescent="0.25">
      <c r="A479" s="505">
        <v>50</v>
      </c>
      <c r="B479" s="518">
        <v>42242</v>
      </c>
      <c r="C479" s="489" t="s">
        <v>1317</v>
      </c>
      <c r="D479" s="487" t="s">
        <v>869</v>
      </c>
      <c r="E479" s="490"/>
      <c r="F479" s="491">
        <v>150000</v>
      </c>
      <c r="G479" s="492">
        <f t="shared" si="13"/>
        <v>46569711.272727251</v>
      </c>
    </row>
    <row r="480" spans="1:7" x14ac:dyDescent="0.25">
      <c r="A480" s="505">
        <v>51</v>
      </c>
      <c r="B480" s="518">
        <v>42242</v>
      </c>
      <c r="C480" s="538" t="s">
        <v>1318</v>
      </c>
      <c r="D480" s="487"/>
      <c r="E480" s="490">
        <v>6000</v>
      </c>
      <c r="F480" s="491"/>
      <c r="G480" s="492">
        <f t="shared" si="13"/>
        <v>46575711.272727251</v>
      </c>
    </row>
    <row r="481" spans="1:7" x14ac:dyDescent="0.25">
      <c r="A481" s="505">
        <v>29</v>
      </c>
      <c r="B481" s="518">
        <v>42243</v>
      </c>
      <c r="C481" s="489" t="s">
        <v>1286</v>
      </c>
      <c r="D481" s="487" t="s">
        <v>1283</v>
      </c>
      <c r="E481" s="490"/>
      <c r="F481" s="491">
        <v>720000</v>
      </c>
      <c r="G481" s="492">
        <f t="shared" si="13"/>
        <v>45855711.272727251</v>
      </c>
    </row>
    <row r="482" spans="1:7" x14ac:dyDescent="0.25">
      <c r="A482" s="505"/>
      <c r="B482" s="518"/>
      <c r="C482" s="489" t="s">
        <v>1284</v>
      </c>
      <c r="D482" s="487"/>
      <c r="E482" s="490"/>
      <c r="F482" s="491"/>
      <c r="G482" s="492">
        <f t="shared" si="13"/>
        <v>45855711.272727251</v>
      </c>
    </row>
    <row r="483" spans="1:7" x14ac:dyDescent="0.25">
      <c r="A483" s="505">
        <v>30</v>
      </c>
      <c r="B483" s="518">
        <v>42243</v>
      </c>
      <c r="C483" s="538" t="s">
        <v>1287</v>
      </c>
      <c r="D483" s="487"/>
      <c r="E483" s="490">
        <v>17500</v>
      </c>
      <c r="F483" s="491"/>
      <c r="G483" s="492">
        <f t="shared" si="13"/>
        <v>45873211.272727251</v>
      </c>
    </row>
    <row r="484" spans="1:7" x14ac:dyDescent="0.25">
      <c r="A484" s="505">
        <v>37</v>
      </c>
      <c r="B484" s="518">
        <v>42243</v>
      </c>
      <c r="C484" s="489" t="s">
        <v>1297</v>
      </c>
      <c r="D484" s="487" t="s">
        <v>877</v>
      </c>
      <c r="E484" s="490"/>
      <c r="F484" s="491">
        <v>71250</v>
      </c>
      <c r="G484" s="492">
        <f t="shared" si="13"/>
        <v>45801961.272727251</v>
      </c>
    </row>
    <row r="485" spans="1:7" x14ac:dyDescent="0.25">
      <c r="A485" s="505">
        <v>40</v>
      </c>
      <c r="B485" s="518">
        <v>42243</v>
      </c>
      <c r="C485" s="489" t="s">
        <v>1300</v>
      </c>
      <c r="D485" s="487" t="s">
        <v>1301</v>
      </c>
      <c r="E485" s="490"/>
      <c r="F485" s="491">
        <v>23700</v>
      </c>
      <c r="G485" s="492">
        <f t="shared" si="13"/>
        <v>45778261.272727251</v>
      </c>
    </row>
    <row r="486" spans="1:7" x14ac:dyDescent="0.25">
      <c r="A486" s="505">
        <v>45</v>
      </c>
      <c r="B486" s="518">
        <v>42243</v>
      </c>
      <c r="C486" s="489" t="s">
        <v>1309</v>
      </c>
      <c r="D486" s="487" t="s">
        <v>1310</v>
      </c>
      <c r="E486" s="490"/>
      <c r="F486" s="491">
        <v>86000</v>
      </c>
      <c r="G486" s="492">
        <f t="shared" si="13"/>
        <v>45692261.272727251</v>
      </c>
    </row>
    <row r="487" spans="1:7" x14ac:dyDescent="0.25">
      <c r="A487" s="505">
        <v>47</v>
      </c>
      <c r="B487" s="518">
        <v>42244</v>
      </c>
      <c r="C487" s="489" t="s">
        <v>1313</v>
      </c>
      <c r="D487" s="487" t="s">
        <v>1183</v>
      </c>
      <c r="E487" s="490"/>
      <c r="F487" s="491">
        <v>2250</v>
      </c>
      <c r="G487" s="492">
        <f t="shared" si="13"/>
        <v>45690011.272727251</v>
      </c>
    </row>
    <row r="488" spans="1:7" x14ac:dyDescent="0.25">
      <c r="A488" s="505">
        <v>38</v>
      </c>
      <c r="B488" s="518">
        <v>42246</v>
      </c>
      <c r="C488" s="489" t="s">
        <v>1298</v>
      </c>
      <c r="D488" s="487" t="s">
        <v>905</v>
      </c>
      <c r="E488" s="490"/>
      <c r="F488" s="491">
        <v>41250</v>
      </c>
      <c r="G488" s="492">
        <f t="shared" si="13"/>
        <v>45648761.272727251</v>
      </c>
    </row>
    <row r="489" spans="1:7" x14ac:dyDescent="0.25">
      <c r="A489" s="505">
        <v>42</v>
      </c>
      <c r="B489" s="518">
        <v>42246</v>
      </c>
      <c r="C489" s="489" t="s">
        <v>1304</v>
      </c>
      <c r="D489" s="487" t="s">
        <v>889</v>
      </c>
      <c r="E489" s="490"/>
      <c r="F489" s="491">
        <v>18750</v>
      </c>
      <c r="G489" s="492">
        <f t="shared" si="13"/>
        <v>45630011.272727251</v>
      </c>
    </row>
    <row r="490" spans="1:7" x14ac:dyDescent="0.25">
      <c r="A490" s="505">
        <v>17</v>
      </c>
      <c r="B490" s="518">
        <v>42247</v>
      </c>
      <c r="C490" s="489" t="s">
        <v>1268</v>
      </c>
      <c r="D490" s="487" t="s">
        <v>950</v>
      </c>
      <c r="E490" s="490"/>
      <c r="F490" s="491">
        <v>300000</v>
      </c>
      <c r="G490" s="492">
        <f t="shared" si="13"/>
        <v>45330011.272727251</v>
      </c>
    </row>
    <row r="491" spans="1:7" x14ac:dyDescent="0.25">
      <c r="A491" s="505"/>
      <c r="B491" s="518"/>
      <c r="C491" s="489" t="s">
        <v>1269</v>
      </c>
      <c r="D491" s="487"/>
      <c r="E491" s="490"/>
      <c r="F491" s="491"/>
      <c r="G491" s="492">
        <f t="shared" si="13"/>
        <v>45330011.272727251</v>
      </c>
    </row>
    <row r="492" spans="1:7" x14ac:dyDescent="0.25">
      <c r="A492" s="505">
        <v>18</v>
      </c>
      <c r="B492" s="518">
        <v>42247</v>
      </c>
      <c r="C492" s="538" t="s">
        <v>1270</v>
      </c>
      <c r="D492" s="487"/>
      <c r="E492" s="490">
        <v>12000</v>
      </c>
      <c r="F492" s="491"/>
      <c r="G492" s="492">
        <f t="shared" si="13"/>
        <v>45342011.272727251</v>
      </c>
    </row>
    <row r="493" spans="1:7" x14ac:dyDescent="0.25">
      <c r="A493" s="505">
        <v>19</v>
      </c>
      <c r="B493" s="518">
        <v>42247</v>
      </c>
      <c r="C493" s="489" t="s">
        <v>1271</v>
      </c>
      <c r="D493" s="487" t="s">
        <v>990</v>
      </c>
      <c r="E493" s="490"/>
      <c r="F493" s="491">
        <v>930000</v>
      </c>
      <c r="G493" s="492">
        <f t="shared" si="13"/>
        <v>44412011.272727251</v>
      </c>
    </row>
    <row r="494" spans="1:7" x14ac:dyDescent="0.25">
      <c r="A494" s="505"/>
      <c r="B494" s="518"/>
      <c r="C494" s="489" t="s">
        <v>1272</v>
      </c>
      <c r="D494" s="487"/>
      <c r="E494" s="490"/>
      <c r="F494" s="491"/>
      <c r="G494" s="492">
        <f t="shared" si="13"/>
        <v>44412011.272727251</v>
      </c>
    </row>
    <row r="495" spans="1:7" x14ac:dyDescent="0.25">
      <c r="A495" s="505">
        <v>20</v>
      </c>
      <c r="B495" s="518">
        <v>42247</v>
      </c>
      <c r="C495" s="538" t="s">
        <v>1273</v>
      </c>
      <c r="D495" s="487"/>
      <c r="E495" s="490">
        <v>37200</v>
      </c>
      <c r="F495" s="491"/>
      <c r="G495" s="492">
        <f t="shared" si="13"/>
        <v>44449211.272727251</v>
      </c>
    </row>
    <row r="496" spans="1:7" x14ac:dyDescent="0.25">
      <c r="A496" s="505">
        <v>24</v>
      </c>
      <c r="B496" s="518">
        <v>42247</v>
      </c>
      <c r="C496" s="489" t="s">
        <v>1277</v>
      </c>
      <c r="D496" s="487" t="s">
        <v>983</v>
      </c>
      <c r="E496" s="490"/>
      <c r="F496" s="491">
        <v>100000</v>
      </c>
      <c r="G496" s="492">
        <f t="shared" si="13"/>
        <v>44349211.272727251</v>
      </c>
    </row>
    <row r="497" spans="1:7" x14ac:dyDescent="0.25">
      <c r="A497" s="505">
        <v>44</v>
      </c>
      <c r="B497" s="518">
        <v>42247</v>
      </c>
      <c r="C497" s="489" t="s">
        <v>1307</v>
      </c>
      <c r="D497" s="487" t="s">
        <v>1308</v>
      </c>
      <c r="E497" s="490"/>
      <c r="F497" s="491">
        <v>11250</v>
      </c>
      <c r="G497" s="492">
        <f t="shared" si="13"/>
        <v>44337961.272727251</v>
      </c>
    </row>
    <row r="498" spans="1:7" x14ac:dyDescent="0.25">
      <c r="A498" s="505">
        <v>46</v>
      </c>
      <c r="B498" s="518">
        <v>42247</v>
      </c>
      <c r="C498" s="489" t="s">
        <v>1311</v>
      </c>
      <c r="D498" s="487" t="s">
        <v>1312</v>
      </c>
      <c r="E498" s="490"/>
      <c r="F498" s="491">
        <v>9750</v>
      </c>
      <c r="G498" s="492">
        <f t="shared" si="13"/>
        <v>44328211.272727251</v>
      </c>
    </row>
    <row r="499" spans="1:7" x14ac:dyDescent="0.25">
      <c r="A499" s="505">
        <v>60</v>
      </c>
      <c r="B499" s="518">
        <v>42247</v>
      </c>
      <c r="C499" s="489" t="s">
        <v>1330</v>
      </c>
      <c r="D499" s="487" t="s">
        <v>1331</v>
      </c>
      <c r="E499" s="490"/>
      <c r="F499" s="491">
        <v>83250</v>
      </c>
      <c r="G499" s="492">
        <f t="shared" si="13"/>
        <v>44244961.272727251</v>
      </c>
    </row>
    <row r="500" spans="1:7" x14ac:dyDescent="0.25">
      <c r="A500" s="505">
        <v>77</v>
      </c>
      <c r="B500" s="518">
        <v>42247</v>
      </c>
      <c r="C500" s="516" t="s">
        <v>1349</v>
      </c>
      <c r="D500" s="487" t="s">
        <v>1337</v>
      </c>
      <c r="E500" s="490"/>
      <c r="F500" s="491">
        <v>150000</v>
      </c>
      <c r="G500" s="492">
        <f t="shared" ref="G500:G521" si="14">G499+E500-F500</f>
        <v>44094961.272727251</v>
      </c>
    </row>
    <row r="501" spans="1:7" x14ac:dyDescent="0.25">
      <c r="A501" s="505">
        <v>78</v>
      </c>
      <c r="B501" s="518">
        <v>42247</v>
      </c>
      <c r="C501" s="516" t="s">
        <v>1350</v>
      </c>
      <c r="D501" s="487" t="s">
        <v>1337</v>
      </c>
      <c r="E501" s="490"/>
      <c r="F501" s="491">
        <v>150000</v>
      </c>
      <c r="G501" s="492">
        <f t="shared" si="14"/>
        <v>43944961.272727251</v>
      </c>
    </row>
    <row r="502" spans="1:7" x14ac:dyDescent="0.25">
      <c r="A502" s="505">
        <v>79</v>
      </c>
      <c r="B502" s="518">
        <v>42247</v>
      </c>
      <c r="C502" s="516" t="s">
        <v>1351</v>
      </c>
      <c r="D502" s="487" t="s">
        <v>1337</v>
      </c>
      <c r="E502" s="490"/>
      <c r="F502" s="491">
        <v>150000</v>
      </c>
      <c r="G502" s="492">
        <f t="shared" si="14"/>
        <v>43794961.272727251</v>
      </c>
    </row>
    <row r="503" spans="1:7" x14ac:dyDescent="0.25">
      <c r="A503" s="505">
        <v>80</v>
      </c>
      <c r="B503" s="518">
        <v>42247</v>
      </c>
      <c r="C503" s="516" t="s">
        <v>1352</v>
      </c>
      <c r="D503" s="487" t="s">
        <v>1337</v>
      </c>
      <c r="E503" s="490"/>
      <c r="F503" s="491">
        <v>100000</v>
      </c>
      <c r="G503" s="492">
        <f t="shared" si="14"/>
        <v>43694961.272727251</v>
      </c>
    </row>
    <row r="504" spans="1:7" x14ac:dyDescent="0.25">
      <c r="A504" s="505">
        <v>81</v>
      </c>
      <c r="B504" s="518">
        <v>42247</v>
      </c>
      <c r="C504" s="516" t="s">
        <v>1353</v>
      </c>
      <c r="D504" s="487" t="s">
        <v>1337</v>
      </c>
      <c r="E504" s="490"/>
      <c r="F504" s="491">
        <v>100000</v>
      </c>
      <c r="G504" s="492">
        <f t="shared" si="14"/>
        <v>43594961.272727251</v>
      </c>
    </row>
    <row r="505" spans="1:7" x14ac:dyDescent="0.25">
      <c r="A505" s="505">
        <v>82</v>
      </c>
      <c r="B505" s="518">
        <v>42247</v>
      </c>
      <c r="C505" s="516" t="s">
        <v>1354</v>
      </c>
      <c r="D505" s="487" t="s">
        <v>1337</v>
      </c>
      <c r="E505" s="490"/>
      <c r="F505" s="491">
        <v>150000</v>
      </c>
      <c r="G505" s="492">
        <f t="shared" si="14"/>
        <v>43444961.272727251</v>
      </c>
    </row>
    <row r="506" spans="1:7" x14ac:dyDescent="0.25">
      <c r="A506" s="505">
        <v>83</v>
      </c>
      <c r="B506" s="518">
        <v>42247</v>
      </c>
      <c r="C506" s="516" t="s">
        <v>1355</v>
      </c>
      <c r="D506" s="487" t="s">
        <v>1337</v>
      </c>
      <c r="E506" s="490"/>
      <c r="F506" s="491">
        <v>200000</v>
      </c>
      <c r="G506" s="492">
        <f t="shared" si="14"/>
        <v>43244961.272727251</v>
      </c>
    </row>
    <row r="507" spans="1:7" x14ac:dyDescent="0.25">
      <c r="A507" s="505">
        <v>84</v>
      </c>
      <c r="B507" s="518">
        <v>42247</v>
      </c>
      <c r="C507" s="516" t="s">
        <v>1356</v>
      </c>
      <c r="D507" s="487" t="s">
        <v>1337</v>
      </c>
      <c r="E507" s="490"/>
      <c r="F507" s="491">
        <v>200000</v>
      </c>
      <c r="G507" s="492">
        <f t="shared" si="14"/>
        <v>43044961.272727251</v>
      </c>
    </row>
    <row r="508" spans="1:7" x14ac:dyDescent="0.25">
      <c r="A508" s="505">
        <v>85</v>
      </c>
      <c r="B508" s="518">
        <v>42247</v>
      </c>
      <c r="C508" s="516" t="s">
        <v>1357</v>
      </c>
      <c r="D508" s="487" t="s">
        <v>1337</v>
      </c>
      <c r="E508" s="490"/>
      <c r="F508" s="491">
        <v>100000</v>
      </c>
      <c r="G508" s="492">
        <f t="shared" si="14"/>
        <v>42944961.272727251</v>
      </c>
    </row>
    <row r="509" spans="1:7" x14ac:dyDescent="0.25">
      <c r="A509" s="505">
        <v>86</v>
      </c>
      <c r="B509" s="518">
        <v>42247</v>
      </c>
      <c r="C509" s="516" t="s">
        <v>1358</v>
      </c>
      <c r="D509" s="487" t="s">
        <v>1337</v>
      </c>
      <c r="E509" s="490"/>
      <c r="F509" s="491">
        <v>150000</v>
      </c>
      <c r="G509" s="492">
        <f t="shared" si="14"/>
        <v>42794961.272727251</v>
      </c>
    </row>
    <row r="510" spans="1:7" x14ac:dyDescent="0.25">
      <c r="A510" s="505">
        <v>87</v>
      </c>
      <c r="B510" s="518">
        <v>42247</v>
      </c>
      <c r="C510" s="516" t="s">
        <v>1359</v>
      </c>
      <c r="D510" s="487" t="s">
        <v>925</v>
      </c>
      <c r="E510" s="490"/>
      <c r="F510" s="491">
        <v>1170000</v>
      </c>
      <c r="G510" s="492">
        <f t="shared" si="14"/>
        <v>41624961.272727251</v>
      </c>
    </row>
    <row r="511" spans="1:7" x14ac:dyDescent="0.25">
      <c r="A511" s="505">
        <v>88</v>
      </c>
      <c r="B511" s="518">
        <v>42247</v>
      </c>
      <c r="C511" s="516" t="s">
        <v>1360</v>
      </c>
      <c r="D511" s="487"/>
      <c r="E511" s="490">
        <v>224000</v>
      </c>
      <c r="F511" s="491"/>
      <c r="G511" s="492">
        <f t="shared" si="14"/>
        <v>41848961.272727251</v>
      </c>
    </row>
    <row r="512" spans="1:7" x14ac:dyDescent="0.25">
      <c r="A512" s="505">
        <v>89</v>
      </c>
      <c r="B512" s="518">
        <v>42247</v>
      </c>
      <c r="C512" s="516" t="s">
        <v>1361</v>
      </c>
      <c r="D512" s="539" t="s">
        <v>925</v>
      </c>
      <c r="E512" s="490"/>
      <c r="F512" s="491">
        <v>3900000</v>
      </c>
      <c r="G512" s="492">
        <f t="shared" si="14"/>
        <v>37948961.272727251</v>
      </c>
    </row>
    <row r="513" spans="1:7" x14ac:dyDescent="0.25">
      <c r="A513" s="505">
        <v>90</v>
      </c>
      <c r="B513" s="518">
        <v>42247</v>
      </c>
      <c r="C513" s="516" t="s">
        <v>1360</v>
      </c>
      <c r="D513" s="487"/>
      <c r="E513" s="490">
        <v>327500</v>
      </c>
      <c r="F513" s="491"/>
      <c r="G513" s="492">
        <f t="shared" si="14"/>
        <v>38276461.272727251</v>
      </c>
    </row>
    <row r="514" spans="1:7" x14ac:dyDescent="0.25">
      <c r="A514" s="505">
        <v>91</v>
      </c>
      <c r="B514" s="518">
        <v>42247</v>
      </c>
      <c r="C514" s="516" t="s">
        <v>1362</v>
      </c>
      <c r="D514" s="487"/>
      <c r="E514" s="490"/>
      <c r="F514" s="491">
        <v>316800</v>
      </c>
      <c r="G514" s="492">
        <f t="shared" si="14"/>
        <v>37959661.272727251</v>
      </c>
    </row>
    <row r="515" spans="1:7" x14ac:dyDescent="0.25">
      <c r="A515" s="505">
        <v>92</v>
      </c>
      <c r="B515" s="518">
        <v>42247</v>
      </c>
      <c r="C515" s="516" t="s">
        <v>1363</v>
      </c>
      <c r="D515" s="487"/>
      <c r="E515" s="490">
        <f>F514*4%</f>
        <v>12672</v>
      </c>
      <c r="F515" s="491"/>
      <c r="G515" s="492">
        <f t="shared" si="14"/>
        <v>37972333.272727251</v>
      </c>
    </row>
    <row r="516" spans="1:7" x14ac:dyDescent="0.25">
      <c r="A516" s="505">
        <v>9</v>
      </c>
      <c r="B516" s="518">
        <v>42247</v>
      </c>
      <c r="C516" s="489" t="s">
        <v>1259</v>
      </c>
      <c r="D516" s="487" t="s">
        <v>915</v>
      </c>
      <c r="E516" s="490"/>
      <c r="F516" s="491">
        <v>754800</v>
      </c>
      <c r="G516" s="492">
        <f t="shared" si="14"/>
        <v>37217533.272727251</v>
      </c>
    </row>
    <row r="517" spans="1:7" x14ac:dyDescent="0.25">
      <c r="A517" s="505">
        <v>104</v>
      </c>
      <c r="B517" s="518">
        <v>42247</v>
      </c>
      <c r="C517" s="495" t="s">
        <v>1380</v>
      </c>
      <c r="D517" s="487" t="s">
        <v>1013</v>
      </c>
      <c r="E517" s="490"/>
      <c r="F517" s="491">
        <v>650000</v>
      </c>
      <c r="G517" s="492">
        <f t="shared" si="14"/>
        <v>36567533.272727251</v>
      </c>
    </row>
    <row r="518" spans="1:7" x14ac:dyDescent="0.25">
      <c r="A518" s="505">
        <v>105</v>
      </c>
      <c r="B518" s="518">
        <v>42247</v>
      </c>
      <c r="C518" s="495" t="s">
        <v>1381</v>
      </c>
      <c r="D518" s="487"/>
      <c r="E518" s="490">
        <v>93029430</v>
      </c>
      <c r="F518" s="491"/>
      <c r="G518" s="492">
        <f t="shared" si="14"/>
        <v>129596963.27272725</v>
      </c>
    </row>
    <row r="519" spans="1:7" x14ac:dyDescent="0.25">
      <c r="A519" s="505">
        <v>106</v>
      </c>
      <c r="B519" s="518">
        <v>42247</v>
      </c>
      <c r="C519" s="495" t="s">
        <v>1382</v>
      </c>
      <c r="D519" s="487"/>
      <c r="E519" s="490"/>
      <c r="F519" s="491">
        <v>300000</v>
      </c>
      <c r="G519" s="492">
        <f t="shared" si="14"/>
        <v>129296963.27272725</v>
      </c>
    </row>
    <row r="520" spans="1:7" x14ac:dyDescent="0.25">
      <c r="A520" s="505">
        <v>107</v>
      </c>
      <c r="B520" s="518">
        <v>42247</v>
      </c>
      <c r="C520" s="495" t="s">
        <v>1383</v>
      </c>
      <c r="D520" s="487"/>
      <c r="E520" s="490">
        <v>12000</v>
      </c>
      <c r="F520" s="491"/>
      <c r="G520" s="492">
        <f t="shared" si="14"/>
        <v>129308963.27272725</v>
      </c>
    </row>
    <row r="521" spans="1:7" x14ac:dyDescent="0.25">
      <c r="A521" s="505">
        <v>108</v>
      </c>
      <c r="B521" s="518">
        <v>42247</v>
      </c>
      <c r="C521" s="495" t="s">
        <v>1384</v>
      </c>
      <c r="D521" s="490"/>
      <c r="E521" s="490"/>
      <c r="F521" s="491">
        <v>450000</v>
      </c>
      <c r="G521" s="492">
        <f t="shared" si="14"/>
        <v>128858963.27272725</v>
      </c>
    </row>
    <row r="522" spans="1:7" x14ac:dyDescent="0.25">
      <c r="A522" s="505">
        <v>109</v>
      </c>
      <c r="B522" s="518">
        <v>42247</v>
      </c>
      <c r="C522" s="495" t="s">
        <v>1385</v>
      </c>
      <c r="D522" s="487"/>
      <c r="E522" s="490">
        <v>18000</v>
      </c>
      <c r="F522" s="491"/>
      <c r="G522" s="492">
        <f t="shared" ref="G522:G536" si="15">G521+E522-F522</f>
        <v>128876963.27272725</v>
      </c>
    </row>
    <row r="523" spans="1:7" x14ac:dyDescent="0.25">
      <c r="A523" s="505">
        <v>110</v>
      </c>
      <c r="B523" s="518">
        <v>42247</v>
      </c>
      <c r="C523" s="495" t="s">
        <v>1386</v>
      </c>
      <c r="D523" s="487"/>
      <c r="E523" s="490"/>
      <c r="F523" s="491">
        <v>15000000</v>
      </c>
      <c r="G523" s="492">
        <f t="shared" si="15"/>
        <v>113876963.27272725</v>
      </c>
    </row>
    <row r="524" spans="1:7" x14ac:dyDescent="0.25">
      <c r="A524" s="505">
        <v>111</v>
      </c>
      <c r="B524" s="518">
        <v>42247</v>
      </c>
      <c r="C524" s="495" t="s">
        <v>1387</v>
      </c>
      <c r="D524" s="487"/>
      <c r="E524" s="490">
        <v>1363636</v>
      </c>
      <c r="F524" s="491"/>
      <c r="G524" s="492">
        <f t="shared" si="15"/>
        <v>115240599.27272725</v>
      </c>
    </row>
    <row r="525" spans="1:7" x14ac:dyDescent="0.25">
      <c r="A525" s="505">
        <v>112</v>
      </c>
      <c r="B525" s="518">
        <v>42247</v>
      </c>
      <c r="C525" s="495" t="s">
        <v>1388</v>
      </c>
      <c r="D525" s="487"/>
      <c r="E525" s="490">
        <v>204545</v>
      </c>
      <c r="F525" s="491"/>
      <c r="G525" s="492">
        <f t="shared" si="15"/>
        <v>115445144.27272725</v>
      </c>
    </row>
    <row r="526" spans="1:7" x14ac:dyDescent="0.25">
      <c r="A526" s="505">
        <v>113</v>
      </c>
      <c r="B526" s="518">
        <v>42247</v>
      </c>
      <c r="C526" s="495" t="s">
        <v>1389</v>
      </c>
      <c r="D526" s="487"/>
      <c r="E526" s="490"/>
      <c r="F526" s="491">
        <v>3500000</v>
      </c>
      <c r="G526" s="492">
        <f t="shared" si="15"/>
        <v>111945144.27272725</v>
      </c>
    </row>
    <row r="527" spans="1:7" x14ac:dyDescent="0.25">
      <c r="A527" s="505">
        <v>114</v>
      </c>
      <c r="B527" s="518">
        <v>42247</v>
      </c>
      <c r="C527" s="495" t="s">
        <v>1390</v>
      </c>
      <c r="D527" s="487"/>
      <c r="E527" s="490">
        <v>318182</v>
      </c>
      <c r="F527" s="491"/>
      <c r="G527" s="492">
        <f t="shared" si="15"/>
        <v>112263326.27272725</v>
      </c>
    </row>
    <row r="528" spans="1:7" x14ac:dyDescent="0.25">
      <c r="A528" s="505">
        <v>115</v>
      </c>
      <c r="B528" s="518">
        <v>42247</v>
      </c>
      <c r="C528" s="495" t="s">
        <v>1391</v>
      </c>
      <c r="D528" s="487"/>
      <c r="E528" s="490">
        <v>47727</v>
      </c>
      <c r="F528" s="491"/>
      <c r="G528" s="492">
        <f t="shared" si="15"/>
        <v>112311053.27272725</v>
      </c>
    </row>
    <row r="529" spans="1:7" x14ac:dyDescent="0.25">
      <c r="A529" s="505">
        <v>116</v>
      </c>
      <c r="B529" s="518">
        <v>42247</v>
      </c>
      <c r="C529" s="495" t="s">
        <v>1392</v>
      </c>
      <c r="D529" s="487"/>
      <c r="E529" s="490"/>
      <c r="F529" s="491">
        <v>2000000</v>
      </c>
      <c r="G529" s="492">
        <f t="shared" si="15"/>
        <v>110311053.27272725</v>
      </c>
    </row>
    <row r="530" spans="1:7" x14ac:dyDescent="0.25">
      <c r="A530" s="505">
        <v>117</v>
      </c>
      <c r="B530" s="518">
        <v>42247</v>
      </c>
      <c r="C530" s="495" t="s">
        <v>1393</v>
      </c>
      <c r="D530" s="487"/>
      <c r="E530" s="491">
        <v>181820</v>
      </c>
      <c r="F530" s="491"/>
      <c r="G530" s="492">
        <f t="shared" si="15"/>
        <v>110492873.27272725</v>
      </c>
    </row>
    <row r="531" spans="1:7" x14ac:dyDescent="0.25">
      <c r="A531" s="505">
        <v>118</v>
      </c>
      <c r="B531" s="518">
        <v>42247</v>
      </c>
      <c r="C531" s="495" t="s">
        <v>1394</v>
      </c>
      <c r="D531" s="487"/>
      <c r="E531" s="491">
        <v>54545</v>
      </c>
      <c r="F531" s="491"/>
      <c r="G531" s="492">
        <f t="shared" si="15"/>
        <v>110547418.27272725</v>
      </c>
    </row>
    <row r="532" spans="1:7" x14ac:dyDescent="0.25">
      <c r="A532" s="505">
        <v>119</v>
      </c>
      <c r="B532" s="518">
        <v>42247</v>
      </c>
      <c r="C532" s="495" t="s">
        <v>1395</v>
      </c>
      <c r="D532" s="487"/>
      <c r="E532" s="490"/>
      <c r="F532" s="491">
        <v>410000</v>
      </c>
      <c r="G532" s="492">
        <f t="shared" si="15"/>
        <v>110137418.27272725</v>
      </c>
    </row>
    <row r="533" spans="1:7" x14ac:dyDescent="0.25">
      <c r="A533" s="505">
        <v>120</v>
      </c>
      <c r="B533" s="518">
        <v>42247</v>
      </c>
      <c r="C533" s="495" t="s">
        <v>1396</v>
      </c>
      <c r="D533" s="487"/>
      <c r="E533" s="490">
        <v>31250</v>
      </c>
      <c r="F533" s="491"/>
      <c r="G533" s="492">
        <f t="shared" si="15"/>
        <v>110168668.27272725</v>
      </c>
    </row>
    <row r="534" spans="1:7" x14ac:dyDescent="0.25">
      <c r="A534" s="505">
        <v>121</v>
      </c>
      <c r="B534" s="518">
        <v>42247</v>
      </c>
      <c r="C534" s="495" t="s">
        <v>1397</v>
      </c>
      <c r="D534" s="487"/>
      <c r="E534" s="490"/>
      <c r="F534" s="491">
        <v>365000</v>
      </c>
      <c r="G534" s="492">
        <f t="shared" si="15"/>
        <v>109803668.27272725</v>
      </c>
    </row>
    <row r="535" spans="1:7" x14ac:dyDescent="0.25">
      <c r="A535" s="505">
        <v>122</v>
      </c>
      <c r="B535" s="518">
        <v>42247</v>
      </c>
      <c r="C535" s="495" t="s">
        <v>1398</v>
      </c>
      <c r="D535" s="487"/>
      <c r="E535" s="490">
        <v>24250</v>
      </c>
      <c r="F535" s="491"/>
      <c r="G535" s="492">
        <f t="shared" si="15"/>
        <v>109827918.27272725</v>
      </c>
    </row>
    <row r="536" spans="1:7" s="529" customFormat="1" ht="15.75" x14ac:dyDescent="0.25">
      <c r="A536" s="524">
        <v>1</v>
      </c>
      <c r="B536" s="515">
        <v>42248</v>
      </c>
      <c r="C536" s="525" t="s">
        <v>1405</v>
      </c>
      <c r="D536" s="531" t="s">
        <v>800</v>
      </c>
      <c r="E536" s="540"/>
      <c r="F536" s="540">
        <v>93029430</v>
      </c>
      <c r="G536" s="492">
        <f t="shared" si="15"/>
        <v>16798488.272727251</v>
      </c>
    </row>
    <row r="537" spans="1:7" ht="15.75" x14ac:dyDescent="0.25">
      <c r="A537" s="505"/>
      <c r="B537" s="518"/>
      <c r="C537" s="494" t="s">
        <v>1254</v>
      </c>
      <c r="D537" s="487"/>
      <c r="E537" s="541"/>
      <c r="F537" s="541">
        <v>11894019</v>
      </c>
      <c r="G537" s="492">
        <f t="shared" ref="G537:G590" si="16">G536+E537-F537</f>
        <v>4904469.2727272511</v>
      </c>
    </row>
    <row r="538" spans="1:7" ht="15.75" x14ac:dyDescent="0.25">
      <c r="A538" s="505"/>
      <c r="B538" s="518"/>
      <c r="C538" s="494" t="s">
        <v>1255</v>
      </c>
      <c r="D538" s="487"/>
      <c r="E538" s="541">
        <v>11894019</v>
      </c>
      <c r="F538" s="541"/>
      <c r="G538" s="492">
        <f t="shared" si="16"/>
        <v>16798488.272727251</v>
      </c>
    </row>
    <row r="539" spans="1:7" ht="15.75" x14ac:dyDescent="0.25">
      <c r="A539" s="505">
        <v>8</v>
      </c>
      <c r="B539" s="518">
        <v>42248</v>
      </c>
      <c r="C539" s="489" t="s">
        <v>1413</v>
      </c>
      <c r="D539" s="487" t="s">
        <v>867</v>
      </c>
      <c r="E539" s="541"/>
      <c r="F539" s="541">
        <v>40500</v>
      </c>
      <c r="G539" s="492">
        <f t="shared" si="16"/>
        <v>16757988.272727251</v>
      </c>
    </row>
    <row r="540" spans="1:7" ht="15.75" x14ac:dyDescent="0.25">
      <c r="A540" s="505"/>
      <c r="B540" s="487"/>
      <c r="C540" s="489" t="s">
        <v>1414</v>
      </c>
      <c r="D540" s="487"/>
      <c r="E540" s="541"/>
      <c r="F540" s="541"/>
      <c r="G540" s="492">
        <f t="shared" si="16"/>
        <v>16757988.272727251</v>
      </c>
    </row>
    <row r="541" spans="1:7" ht="15.75" x14ac:dyDescent="0.25">
      <c r="A541" s="505">
        <v>9</v>
      </c>
      <c r="B541" s="518">
        <v>42248</v>
      </c>
      <c r="C541" s="489" t="s">
        <v>1415</v>
      </c>
      <c r="D541" s="487" t="s">
        <v>1416</v>
      </c>
      <c r="E541" s="541"/>
      <c r="F541" s="542">
        <v>1400000</v>
      </c>
      <c r="G541" s="492">
        <f t="shared" si="16"/>
        <v>15357988.272727251</v>
      </c>
    </row>
    <row r="542" spans="1:7" ht="15.75" x14ac:dyDescent="0.25">
      <c r="A542" s="505"/>
      <c r="B542" s="487"/>
      <c r="C542" s="489" t="s">
        <v>1417</v>
      </c>
      <c r="D542" s="487"/>
      <c r="E542" s="541"/>
      <c r="F542" s="542"/>
      <c r="G542" s="492">
        <f t="shared" si="16"/>
        <v>15357988.272727251</v>
      </c>
    </row>
    <row r="543" spans="1:7" ht="15.75" x14ac:dyDescent="0.25">
      <c r="A543" s="505">
        <v>10</v>
      </c>
      <c r="B543" s="518">
        <v>42248</v>
      </c>
      <c r="C543" s="494" t="s">
        <v>1418</v>
      </c>
      <c r="D543" s="487"/>
      <c r="E543" s="541">
        <v>35000</v>
      </c>
      <c r="F543" s="542"/>
      <c r="G543" s="492">
        <f t="shared" si="16"/>
        <v>15392988.272727251</v>
      </c>
    </row>
    <row r="544" spans="1:7" ht="15.75" x14ac:dyDescent="0.25">
      <c r="A544" s="505">
        <v>11</v>
      </c>
      <c r="B544" s="518">
        <v>42248</v>
      </c>
      <c r="C544" s="494" t="s">
        <v>1419</v>
      </c>
      <c r="D544" s="487" t="s">
        <v>1416</v>
      </c>
      <c r="E544" s="541"/>
      <c r="F544" s="542">
        <v>420000</v>
      </c>
      <c r="G544" s="492">
        <f t="shared" si="16"/>
        <v>14972988.272727251</v>
      </c>
    </row>
    <row r="545" spans="1:7" ht="15.75" x14ac:dyDescent="0.25">
      <c r="A545" s="505"/>
      <c r="B545" s="487"/>
      <c r="C545" s="494" t="s">
        <v>1420</v>
      </c>
      <c r="D545" s="487"/>
      <c r="E545" s="541"/>
      <c r="F545" s="542"/>
      <c r="G545" s="492">
        <f t="shared" si="16"/>
        <v>14972988.272727251</v>
      </c>
    </row>
    <row r="546" spans="1:7" ht="15.75" x14ac:dyDescent="0.25">
      <c r="A546" s="505">
        <v>12</v>
      </c>
      <c r="B546" s="518">
        <v>42248</v>
      </c>
      <c r="C546" s="494" t="s">
        <v>1421</v>
      </c>
      <c r="D546" s="487"/>
      <c r="E546" s="541">
        <v>22500</v>
      </c>
      <c r="F546" s="542"/>
      <c r="G546" s="492">
        <f t="shared" si="16"/>
        <v>14995488.272727251</v>
      </c>
    </row>
    <row r="547" spans="1:7" ht="15.75" x14ac:dyDescent="0.25">
      <c r="A547" s="505">
        <v>24</v>
      </c>
      <c r="B547" s="518">
        <v>42248</v>
      </c>
      <c r="C547" s="494" t="s">
        <v>1440</v>
      </c>
      <c r="D547" s="487" t="s">
        <v>852</v>
      </c>
      <c r="E547" s="541"/>
      <c r="F547" s="541">
        <v>85000</v>
      </c>
      <c r="G547" s="492">
        <f t="shared" si="16"/>
        <v>14910488.272727251</v>
      </c>
    </row>
    <row r="548" spans="1:7" ht="15.75" x14ac:dyDescent="0.25">
      <c r="A548" s="505">
        <v>25</v>
      </c>
      <c r="B548" s="518">
        <v>42248</v>
      </c>
      <c r="C548" s="494" t="s">
        <v>1441</v>
      </c>
      <c r="D548" s="487" t="s">
        <v>852</v>
      </c>
      <c r="E548" s="541"/>
      <c r="F548" s="541">
        <v>1317200</v>
      </c>
      <c r="G548" s="492">
        <f t="shared" si="16"/>
        <v>13593288.272727251</v>
      </c>
    </row>
    <row r="549" spans="1:7" ht="15.75" x14ac:dyDescent="0.25">
      <c r="A549" s="505">
        <v>33</v>
      </c>
      <c r="B549" s="518">
        <v>42250</v>
      </c>
      <c r="C549" s="494" t="s">
        <v>1451</v>
      </c>
      <c r="D549" s="487" t="s">
        <v>902</v>
      </c>
      <c r="E549" s="541"/>
      <c r="F549" s="541">
        <v>100000</v>
      </c>
      <c r="G549" s="492">
        <f t="shared" si="16"/>
        <v>13493288.272727251</v>
      </c>
    </row>
    <row r="550" spans="1:7" ht="15.75" x14ac:dyDescent="0.25">
      <c r="A550" s="505">
        <v>34</v>
      </c>
      <c r="B550" s="518">
        <v>42250</v>
      </c>
      <c r="C550" s="494" t="s">
        <v>1452</v>
      </c>
      <c r="D550" s="487" t="s">
        <v>902</v>
      </c>
      <c r="E550" s="541"/>
      <c r="F550" s="541">
        <v>50000</v>
      </c>
      <c r="G550" s="492">
        <f t="shared" si="16"/>
        <v>13443288.272727251</v>
      </c>
    </row>
    <row r="551" spans="1:7" ht="15.75" x14ac:dyDescent="0.25">
      <c r="A551" s="505">
        <v>22</v>
      </c>
      <c r="B551" s="518">
        <v>42251</v>
      </c>
      <c r="C551" s="494" t="s">
        <v>1438</v>
      </c>
      <c r="D551" s="487" t="s">
        <v>852</v>
      </c>
      <c r="E551" s="541"/>
      <c r="F551" s="541">
        <v>25000</v>
      </c>
      <c r="G551" s="492">
        <f t="shared" si="16"/>
        <v>13418288.272727251</v>
      </c>
    </row>
    <row r="552" spans="1:7" ht="15.75" x14ac:dyDescent="0.25">
      <c r="A552" s="505">
        <v>6</v>
      </c>
      <c r="B552" s="518">
        <v>42254</v>
      </c>
      <c r="C552" s="489" t="s">
        <v>1411</v>
      </c>
      <c r="D552" s="487" t="s">
        <v>1133</v>
      </c>
      <c r="E552" s="541"/>
      <c r="F552" s="541">
        <v>40500</v>
      </c>
      <c r="G552" s="492">
        <f t="shared" si="16"/>
        <v>13377788.272727251</v>
      </c>
    </row>
    <row r="553" spans="1:7" ht="15.75" x14ac:dyDescent="0.25">
      <c r="A553" s="505"/>
      <c r="B553" s="487"/>
      <c r="C553" s="489" t="s">
        <v>1407</v>
      </c>
      <c r="D553" s="487"/>
      <c r="E553" s="541"/>
      <c r="F553" s="541"/>
      <c r="G553" s="492">
        <f t="shared" si="16"/>
        <v>13377788.272727251</v>
      </c>
    </row>
    <row r="554" spans="1:7" ht="15.75" x14ac:dyDescent="0.25">
      <c r="A554" s="505">
        <v>7</v>
      </c>
      <c r="B554" s="518">
        <v>42254</v>
      </c>
      <c r="C554" s="489" t="s">
        <v>1412</v>
      </c>
      <c r="D554" s="487"/>
      <c r="E554" s="541">
        <v>1620</v>
      </c>
      <c r="F554" s="541"/>
      <c r="G554" s="492">
        <f t="shared" si="16"/>
        <v>13379408.272727251</v>
      </c>
    </row>
    <row r="555" spans="1:7" ht="15.75" x14ac:dyDescent="0.25">
      <c r="A555" s="505">
        <v>38</v>
      </c>
      <c r="B555" s="518">
        <v>42254</v>
      </c>
      <c r="C555" s="489" t="s">
        <v>1456</v>
      </c>
      <c r="D555" s="487" t="s">
        <v>1133</v>
      </c>
      <c r="E555" s="541"/>
      <c r="F555" s="543">
        <v>40500</v>
      </c>
      <c r="G555" s="492">
        <f t="shared" si="16"/>
        <v>13338908.272727251</v>
      </c>
    </row>
    <row r="556" spans="1:7" ht="15.75" x14ac:dyDescent="0.25">
      <c r="A556" s="505"/>
      <c r="B556" s="487"/>
      <c r="C556" s="489" t="s">
        <v>1407</v>
      </c>
      <c r="D556" s="487"/>
      <c r="E556" s="541"/>
      <c r="F556" s="544"/>
      <c r="G556" s="492">
        <f t="shared" si="16"/>
        <v>13338908.272727251</v>
      </c>
    </row>
    <row r="557" spans="1:7" ht="15.75" x14ac:dyDescent="0.25">
      <c r="A557" s="505">
        <v>39</v>
      </c>
      <c r="B557" s="518">
        <v>42254</v>
      </c>
      <c r="C557" s="489" t="s">
        <v>1457</v>
      </c>
      <c r="D557" s="487"/>
      <c r="E557" s="541">
        <v>1620</v>
      </c>
      <c r="F557" s="544"/>
      <c r="G557" s="492">
        <f t="shared" si="16"/>
        <v>13340528.272727251</v>
      </c>
    </row>
    <row r="558" spans="1:7" ht="15.75" x14ac:dyDescent="0.25">
      <c r="A558" s="505">
        <v>35</v>
      </c>
      <c r="B558" s="518">
        <v>42255</v>
      </c>
      <c r="C558" s="494" t="s">
        <v>1453</v>
      </c>
      <c r="D558" s="487" t="s">
        <v>902</v>
      </c>
      <c r="E558" s="541"/>
      <c r="F558" s="541">
        <v>150000</v>
      </c>
      <c r="G558" s="492">
        <f t="shared" si="16"/>
        <v>13190528.272727251</v>
      </c>
    </row>
    <row r="559" spans="1:7" ht="15.75" x14ac:dyDescent="0.25">
      <c r="A559" s="505">
        <v>36</v>
      </c>
      <c r="B559" s="518">
        <v>42255</v>
      </c>
      <c r="C559" s="494" t="s">
        <v>1454</v>
      </c>
      <c r="D559" s="487" t="s">
        <v>902</v>
      </c>
      <c r="E559" s="541"/>
      <c r="F559" s="541">
        <v>150000</v>
      </c>
      <c r="G559" s="492">
        <f t="shared" si="16"/>
        <v>13040528.272727251</v>
      </c>
    </row>
    <row r="560" spans="1:7" ht="15.75" x14ac:dyDescent="0.25">
      <c r="A560" s="505">
        <v>37</v>
      </c>
      <c r="B560" s="518">
        <v>42255</v>
      </c>
      <c r="C560" s="494" t="s">
        <v>1455</v>
      </c>
      <c r="D560" s="487" t="s">
        <v>902</v>
      </c>
      <c r="E560" s="541"/>
      <c r="F560" s="541">
        <v>400000</v>
      </c>
      <c r="G560" s="492">
        <f t="shared" si="16"/>
        <v>12640528.272727251</v>
      </c>
    </row>
    <row r="561" spans="1:7" ht="15.75" x14ac:dyDescent="0.25">
      <c r="A561" s="505">
        <v>53</v>
      </c>
      <c r="B561" s="518">
        <v>42256</v>
      </c>
      <c r="C561" s="494" t="s">
        <v>1481</v>
      </c>
      <c r="D561" s="487"/>
      <c r="E561" s="490">
        <v>18100000</v>
      </c>
      <c r="F561" s="541"/>
      <c r="G561" s="492">
        <f t="shared" si="16"/>
        <v>30740528.272727251</v>
      </c>
    </row>
    <row r="562" spans="1:7" ht="15.75" x14ac:dyDescent="0.25">
      <c r="A562" s="505">
        <v>54</v>
      </c>
      <c r="B562" s="518">
        <v>42256</v>
      </c>
      <c r="C562" s="494" t="s">
        <v>1482</v>
      </c>
      <c r="D562" s="487"/>
      <c r="E562" s="541"/>
      <c r="F562" s="490">
        <v>18100000</v>
      </c>
      <c r="G562" s="492">
        <f t="shared" si="16"/>
        <v>12640528.272727251</v>
      </c>
    </row>
    <row r="563" spans="1:7" ht="15.75" x14ac:dyDescent="0.25">
      <c r="A563" s="505">
        <v>21</v>
      </c>
      <c r="B563" s="518">
        <v>42257</v>
      </c>
      <c r="C563" s="494" t="s">
        <v>1437</v>
      </c>
      <c r="D563" s="487" t="s">
        <v>852</v>
      </c>
      <c r="E563" s="541"/>
      <c r="F563" s="541">
        <v>25000</v>
      </c>
      <c r="G563" s="492">
        <f t="shared" si="16"/>
        <v>12615528.272727251</v>
      </c>
    </row>
    <row r="564" spans="1:7" ht="15.75" x14ac:dyDescent="0.25">
      <c r="A564" s="505">
        <v>42</v>
      </c>
      <c r="B564" s="518">
        <v>42263</v>
      </c>
      <c r="C564" s="494" t="s">
        <v>1463</v>
      </c>
      <c r="D564" s="487" t="s">
        <v>1464</v>
      </c>
      <c r="E564" s="541"/>
      <c r="F564" s="543">
        <v>370000</v>
      </c>
      <c r="G564" s="492">
        <f t="shared" si="16"/>
        <v>12245528.272727251</v>
      </c>
    </row>
    <row r="565" spans="1:7" ht="15.75" x14ac:dyDescent="0.25">
      <c r="A565" s="505">
        <v>47</v>
      </c>
      <c r="B565" s="518">
        <v>42263</v>
      </c>
      <c r="C565" s="494" t="s">
        <v>1472</v>
      </c>
      <c r="D565" s="487" t="s">
        <v>1473</v>
      </c>
      <c r="E565" s="541"/>
      <c r="F565" s="543">
        <v>30000</v>
      </c>
      <c r="G565" s="492">
        <f t="shared" si="16"/>
        <v>12215528.272727251</v>
      </c>
    </row>
    <row r="566" spans="1:7" ht="15.75" x14ac:dyDescent="0.25">
      <c r="A566" s="505">
        <v>40</v>
      </c>
      <c r="B566" s="518">
        <v>42264</v>
      </c>
      <c r="C566" s="494" t="s">
        <v>1458</v>
      </c>
      <c r="D566" s="487" t="s">
        <v>1459</v>
      </c>
      <c r="E566" s="541"/>
      <c r="F566" s="543">
        <v>1200000</v>
      </c>
      <c r="G566" s="492">
        <f t="shared" si="16"/>
        <v>11015528.272727251</v>
      </c>
    </row>
    <row r="567" spans="1:7" ht="15.75" x14ac:dyDescent="0.25">
      <c r="A567" s="505"/>
      <c r="B567" s="487"/>
      <c r="C567" s="494" t="s">
        <v>1460</v>
      </c>
      <c r="D567" s="487"/>
      <c r="E567" s="541"/>
      <c r="F567" s="543"/>
      <c r="G567" s="492">
        <f t="shared" si="16"/>
        <v>11015528.272727251</v>
      </c>
    </row>
    <row r="568" spans="1:7" ht="15.75" x14ac:dyDescent="0.25">
      <c r="A568" s="505"/>
      <c r="B568" s="487"/>
      <c r="C568" s="494" t="s">
        <v>1461</v>
      </c>
      <c r="D568" s="487"/>
      <c r="E568" s="541"/>
      <c r="F568" s="543"/>
      <c r="G568" s="492">
        <f t="shared" si="16"/>
        <v>11015528.272727251</v>
      </c>
    </row>
    <row r="569" spans="1:7" ht="15.75" x14ac:dyDescent="0.25">
      <c r="A569" s="505">
        <v>41</v>
      </c>
      <c r="B569" s="518">
        <v>42264</v>
      </c>
      <c r="C569" s="494" t="s">
        <v>1462</v>
      </c>
      <c r="D569" s="487"/>
      <c r="E569" s="541">
        <v>48000</v>
      </c>
      <c r="F569" s="543"/>
      <c r="G569" s="492">
        <f t="shared" si="16"/>
        <v>11063528.272727251</v>
      </c>
    </row>
    <row r="570" spans="1:7" ht="15.75" x14ac:dyDescent="0.25">
      <c r="A570" s="505">
        <v>43</v>
      </c>
      <c r="B570" s="518">
        <v>42264</v>
      </c>
      <c r="C570" s="494" t="s">
        <v>1465</v>
      </c>
      <c r="D570" s="487" t="s">
        <v>1466</v>
      </c>
      <c r="E570" s="541"/>
      <c r="F570" s="543">
        <v>300000</v>
      </c>
      <c r="G570" s="492">
        <f t="shared" si="16"/>
        <v>10763528.272727251</v>
      </c>
    </row>
    <row r="571" spans="1:7" ht="15.75" x14ac:dyDescent="0.25">
      <c r="A571" s="505"/>
      <c r="B571" s="487"/>
      <c r="C571" s="494" t="s">
        <v>1467</v>
      </c>
      <c r="D571" s="487"/>
      <c r="E571" s="541"/>
      <c r="F571" s="543"/>
      <c r="G571" s="492">
        <f t="shared" si="16"/>
        <v>10763528.272727251</v>
      </c>
    </row>
    <row r="572" spans="1:7" ht="15.75" x14ac:dyDescent="0.25">
      <c r="A572" s="505">
        <v>44</v>
      </c>
      <c r="B572" s="518">
        <v>42264</v>
      </c>
      <c r="C572" s="494" t="s">
        <v>1468</v>
      </c>
      <c r="D572" s="487"/>
      <c r="E572" s="541">
        <v>10000</v>
      </c>
      <c r="F572" s="543"/>
      <c r="G572" s="492">
        <f t="shared" si="16"/>
        <v>10773528.272727251</v>
      </c>
    </row>
    <row r="573" spans="1:7" ht="15.75" x14ac:dyDescent="0.25">
      <c r="A573" s="505">
        <v>45</v>
      </c>
      <c r="B573" s="518">
        <v>42264</v>
      </c>
      <c r="C573" s="494" t="s">
        <v>1469</v>
      </c>
      <c r="D573" s="487" t="s">
        <v>1464</v>
      </c>
      <c r="E573" s="541"/>
      <c r="F573" s="543">
        <v>430000</v>
      </c>
      <c r="G573" s="492">
        <f t="shared" si="16"/>
        <v>10343528.272727251</v>
      </c>
    </row>
    <row r="574" spans="1:7" ht="15.75" x14ac:dyDescent="0.25">
      <c r="A574" s="505"/>
      <c r="B574" s="518"/>
      <c r="C574" s="494" t="s">
        <v>1470</v>
      </c>
      <c r="D574" s="487"/>
      <c r="E574" s="541"/>
      <c r="F574" s="543"/>
      <c r="G574" s="492">
        <f t="shared" si="16"/>
        <v>10343528.272727251</v>
      </c>
    </row>
    <row r="575" spans="1:7" ht="15.75" x14ac:dyDescent="0.25">
      <c r="A575" s="505">
        <v>46</v>
      </c>
      <c r="B575" s="518">
        <v>42264</v>
      </c>
      <c r="C575" s="494" t="s">
        <v>1471</v>
      </c>
      <c r="D575" s="487"/>
      <c r="E575" s="541">
        <v>18500</v>
      </c>
      <c r="F575" s="543"/>
      <c r="G575" s="492">
        <f t="shared" si="16"/>
        <v>10362028.272727251</v>
      </c>
    </row>
    <row r="576" spans="1:7" ht="15.75" x14ac:dyDescent="0.25">
      <c r="A576" s="505">
        <v>50</v>
      </c>
      <c r="B576" s="518">
        <v>42264</v>
      </c>
      <c r="C576" s="494" t="s">
        <v>1476</v>
      </c>
      <c r="D576" s="487" t="s">
        <v>1477</v>
      </c>
      <c r="E576" s="541"/>
      <c r="F576" s="543">
        <v>750000</v>
      </c>
      <c r="G576" s="492">
        <f t="shared" si="16"/>
        <v>9612028.2727272511</v>
      </c>
    </row>
    <row r="577" spans="1:7" ht="15.75" x14ac:dyDescent="0.25">
      <c r="A577" s="505">
        <v>28</v>
      </c>
      <c r="B577" s="518">
        <v>42267</v>
      </c>
      <c r="C577" s="494" t="s">
        <v>1445</v>
      </c>
      <c r="D577" s="487" t="s">
        <v>1446</v>
      </c>
      <c r="E577" s="541"/>
      <c r="F577" s="541">
        <v>12500</v>
      </c>
      <c r="G577" s="492">
        <f t="shared" si="16"/>
        <v>9599528.2727272511</v>
      </c>
    </row>
    <row r="578" spans="1:7" ht="15.75" x14ac:dyDescent="0.25">
      <c r="A578" s="505">
        <v>48</v>
      </c>
      <c r="B578" s="518">
        <v>42267</v>
      </c>
      <c r="C578" s="545" t="s">
        <v>1474</v>
      </c>
      <c r="D578" s="487"/>
      <c r="E578" s="541"/>
      <c r="F578" s="543">
        <v>635425</v>
      </c>
      <c r="G578" s="492">
        <f t="shared" si="16"/>
        <v>8964103.2727272511</v>
      </c>
    </row>
    <row r="579" spans="1:7" ht="15.75" x14ac:dyDescent="0.25">
      <c r="A579" s="505">
        <v>23</v>
      </c>
      <c r="B579" s="518">
        <v>42268</v>
      </c>
      <c r="C579" s="494" t="s">
        <v>1439</v>
      </c>
      <c r="D579" s="487" t="s">
        <v>852</v>
      </c>
      <c r="E579" s="541"/>
      <c r="F579" s="541">
        <v>25000</v>
      </c>
      <c r="G579" s="492">
        <f t="shared" si="16"/>
        <v>8939103.2727272511</v>
      </c>
    </row>
    <row r="580" spans="1:7" ht="15.75" x14ac:dyDescent="0.25">
      <c r="A580" s="505">
        <v>4</v>
      </c>
      <c r="B580" s="518">
        <v>42268</v>
      </c>
      <c r="C580" s="489" t="s">
        <v>1409</v>
      </c>
      <c r="D580" s="487" t="s">
        <v>1133</v>
      </c>
      <c r="E580" s="541"/>
      <c r="F580" s="541">
        <v>40500</v>
      </c>
      <c r="G580" s="492">
        <f t="shared" si="16"/>
        <v>8898603.2727272511</v>
      </c>
    </row>
    <row r="581" spans="1:7" ht="15.75" x14ac:dyDescent="0.25">
      <c r="A581" s="505"/>
      <c r="B581" s="518"/>
      <c r="C581" s="489" t="s">
        <v>1407</v>
      </c>
      <c r="D581" s="487"/>
      <c r="E581" s="541"/>
      <c r="F581" s="541"/>
      <c r="G581" s="492">
        <f t="shared" si="16"/>
        <v>8898603.2727272511</v>
      </c>
    </row>
    <row r="582" spans="1:7" ht="15.75" x14ac:dyDescent="0.25">
      <c r="A582" s="505">
        <v>5</v>
      </c>
      <c r="B582" s="518">
        <v>42268</v>
      </c>
      <c r="C582" s="489" t="s">
        <v>1410</v>
      </c>
      <c r="D582" s="487"/>
      <c r="E582" s="541">
        <v>1620</v>
      </c>
      <c r="F582" s="541"/>
      <c r="G582" s="492">
        <f t="shared" si="16"/>
        <v>8900223.2727272511</v>
      </c>
    </row>
    <row r="583" spans="1:7" ht="15.75" x14ac:dyDescent="0.25">
      <c r="A583" s="505">
        <v>32</v>
      </c>
      <c r="B583" s="518">
        <v>42268</v>
      </c>
      <c r="C583" s="494" t="s">
        <v>1450</v>
      </c>
      <c r="D583" s="487" t="s">
        <v>902</v>
      </c>
      <c r="E583" s="541"/>
      <c r="F583" s="541">
        <v>200000</v>
      </c>
      <c r="G583" s="492">
        <f t="shared" si="16"/>
        <v>8700223.2727272511</v>
      </c>
    </row>
    <row r="584" spans="1:7" ht="15.75" x14ac:dyDescent="0.25">
      <c r="A584" s="505">
        <v>17</v>
      </c>
      <c r="B584" s="518">
        <v>42270</v>
      </c>
      <c r="C584" s="494" t="s">
        <v>1429</v>
      </c>
      <c r="D584" s="487" t="s">
        <v>879</v>
      </c>
      <c r="E584" s="541"/>
      <c r="F584" s="541">
        <v>153000</v>
      </c>
      <c r="G584" s="492">
        <f t="shared" si="16"/>
        <v>8547223.2727272511</v>
      </c>
    </row>
    <row r="585" spans="1:7" ht="15.75" x14ac:dyDescent="0.25">
      <c r="A585" s="505">
        <v>18</v>
      </c>
      <c r="B585" s="518">
        <v>42272</v>
      </c>
      <c r="C585" s="494" t="s">
        <v>1430</v>
      </c>
      <c r="D585" s="487" t="s">
        <v>879</v>
      </c>
      <c r="E585" s="541"/>
      <c r="F585" s="541">
        <v>250000</v>
      </c>
      <c r="G585" s="492">
        <f t="shared" si="16"/>
        <v>8297223.2727272511</v>
      </c>
    </row>
    <row r="586" spans="1:7" ht="15.75" x14ac:dyDescent="0.25">
      <c r="A586" s="505"/>
      <c r="B586" s="487"/>
      <c r="C586" s="494" t="s">
        <v>1431</v>
      </c>
      <c r="D586" s="487"/>
      <c r="E586" s="541"/>
      <c r="F586" s="541"/>
      <c r="G586" s="492">
        <f t="shared" si="16"/>
        <v>8297223.2727272511</v>
      </c>
    </row>
    <row r="587" spans="1:7" ht="15.75" x14ac:dyDescent="0.25">
      <c r="A587" s="505">
        <v>19</v>
      </c>
      <c r="B587" s="518">
        <v>42272</v>
      </c>
      <c r="C587" s="494" t="s">
        <v>1432</v>
      </c>
      <c r="D587" s="487" t="s">
        <v>981</v>
      </c>
      <c r="E587" s="541"/>
      <c r="F587" s="541">
        <v>95000</v>
      </c>
      <c r="G587" s="492">
        <f t="shared" si="16"/>
        <v>8202223.2727272511</v>
      </c>
    </row>
    <row r="588" spans="1:7" ht="15.75" x14ac:dyDescent="0.25">
      <c r="A588" s="505"/>
      <c r="B588" s="487"/>
      <c r="C588" s="494" t="s">
        <v>1433</v>
      </c>
      <c r="D588" s="487"/>
      <c r="E588" s="541"/>
      <c r="F588" s="541"/>
      <c r="G588" s="492">
        <f t="shared" si="16"/>
        <v>8202223.2727272511</v>
      </c>
    </row>
    <row r="589" spans="1:7" ht="15.75" x14ac:dyDescent="0.25">
      <c r="A589" s="505"/>
      <c r="B589" s="487"/>
      <c r="C589" s="494" t="s">
        <v>1436</v>
      </c>
      <c r="D589" s="487"/>
      <c r="E589" s="541"/>
      <c r="F589" s="541"/>
      <c r="G589" s="492">
        <f t="shared" si="16"/>
        <v>8202223.2727272511</v>
      </c>
    </row>
    <row r="590" spans="1:7" ht="15.75" x14ac:dyDescent="0.25">
      <c r="A590" s="505">
        <v>2</v>
      </c>
      <c r="B590" s="518">
        <v>42275</v>
      </c>
      <c r="C590" s="489" t="s">
        <v>1406</v>
      </c>
      <c r="D590" s="487" t="s">
        <v>1133</v>
      </c>
      <c r="E590" s="541"/>
      <c r="F590" s="541">
        <v>40500</v>
      </c>
      <c r="G590" s="492">
        <f t="shared" si="16"/>
        <v>8161723.2727272511</v>
      </c>
    </row>
    <row r="591" spans="1:7" ht="15.75" x14ac:dyDescent="0.25">
      <c r="A591" s="505"/>
      <c r="B591" s="518"/>
      <c r="C591" s="489" t="s">
        <v>1407</v>
      </c>
      <c r="D591" s="487"/>
      <c r="E591" s="541"/>
      <c r="F591" s="541"/>
      <c r="G591" s="492">
        <f t="shared" ref="G591:G609" si="17">G590+E591-F591</f>
        <v>8161723.2727272511</v>
      </c>
    </row>
    <row r="592" spans="1:7" ht="15.75" x14ac:dyDescent="0.25">
      <c r="A592" s="505">
        <v>3</v>
      </c>
      <c r="B592" s="518">
        <v>42275</v>
      </c>
      <c r="C592" s="489" t="s">
        <v>1408</v>
      </c>
      <c r="D592" s="487"/>
      <c r="E592" s="541">
        <v>1620</v>
      </c>
      <c r="F592" s="541"/>
      <c r="G592" s="492">
        <f t="shared" si="17"/>
        <v>8163343.2727272511</v>
      </c>
    </row>
    <row r="593" spans="1:7" ht="15.75" x14ac:dyDescent="0.25">
      <c r="A593" s="505">
        <v>13</v>
      </c>
      <c r="B593" s="518">
        <v>42275</v>
      </c>
      <c r="C593" s="494" t="s">
        <v>1422</v>
      </c>
      <c r="D593" s="487" t="s">
        <v>1416</v>
      </c>
      <c r="E593" s="541"/>
      <c r="F593" s="542">
        <v>560000</v>
      </c>
      <c r="G593" s="492">
        <f t="shared" si="17"/>
        <v>7603343.2727272511</v>
      </c>
    </row>
    <row r="594" spans="1:7" ht="15.75" x14ac:dyDescent="0.25">
      <c r="A594" s="505"/>
      <c r="B594" s="487"/>
      <c r="C594" s="494" t="s">
        <v>1423</v>
      </c>
      <c r="D594" s="487"/>
      <c r="E594" s="541"/>
      <c r="F594" s="542"/>
      <c r="G594" s="492">
        <f t="shared" si="17"/>
        <v>7603343.2727272511</v>
      </c>
    </row>
    <row r="595" spans="1:7" ht="15.75" x14ac:dyDescent="0.25">
      <c r="A595" s="505">
        <v>14</v>
      </c>
      <c r="B595" s="518">
        <v>42275</v>
      </c>
      <c r="C595" s="494" t="s">
        <v>1424</v>
      </c>
      <c r="D595" s="487"/>
      <c r="E595" s="541">
        <v>14000</v>
      </c>
      <c r="F595" s="542"/>
      <c r="G595" s="492">
        <f t="shared" si="17"/>
        <v>7617343.2727272511</v>
      </c>
    </row>
    <row r="596" spans="1:7" ht="15.75" x14ac:dyDescent="0.25">
      <c r="A596" s="505">
        <v>15</v>
      </c>
      <c r="B596" s="518">
        <v>42275</v>
      </c>
      <c r="C596" s="494" t="s">
        <v>1425</v>
      </c>
      <c r="D596" s="487" t="s">
        <v>1426</v>
      </c>
      <c r="E596" s="541"/>
      <c r="F596" s="542">
        <v>1360000</v>
      </c>
      <c r="G596" s="492">
        <f t="shared" si="17"/>
        <v>6257343.2727272511</v>
      </c>
    </row>
    <row r="597" spans="1:7" ht="15.75" x14ac:dyDescent="0.25">
      <c r="A597" s="505"/>
      <c r="B597" s="487"/>
      <c r="C597" s="494" t="s">
        <v>1427</v>
      </c>
      <c r="D597" s="487"/>
      <c r="E597" s="541"/>
      <c r="F597" s="541"/>
      <c r="G597" s="492">
        <f t="shared" si="17"/>
        <v>6257343.2727272511</v>
      </c>
    </row>
    <row r="598" spans="1:7" ht="15.75" x14ac:dyDescent="0.25">
      <c r="A598" s="505">
        <v>16</v>
      </c>
      <c r="B598" s="518">
        <v>42275</v>
      </c>
      <c r="C598" s="494" t="s">
        <v>1428</v>
      </c>
      <c r="D598" s="487"/>
      <c r="E598" s="541">
        <v>101000</v>
      </c>
      <c r="F598" s="541"/>
      <c r="G598" s="492">
        <f t="shared" si="17"/>
        <v>6358343.2727272511</v>
      </c>
    </row>
    <row r="599" spans="1:7" ht="15.75" x14ac:dyDescent="0.25">
      <c r="A599" s="505">
        <v>20</v>
      </c>
      <c r="B599" s="518">
        <v>42275</v>
      </c>
      <c r="C599" s="494" t="s">
        <v>1434</v>
      </c>
      <c r="D599" s="487" t="s">
        <v>1435</v>
      </c>
      <c r="E599" s="541"/>
      <c r="F599" s="541">
        <v>165000</v>
      </c>
      <c r="G599" s="492">
        <f t="shared" si="17"/>
        <v>6193343.2727272511</v>
      </c>
    </row>
    <row r="600" spans="1:7" ht="15.75" x14ac:dyDescent="0.25">
      <c r="A600" s="505"/>
      <c r="B600" s="487"/>
      <c r="C600" s="494" t="s">
        <v>1436</v>
      </c>
      <c r="D600" s="487"/>
      <c r="E600" s="541"/>
      <c r="F600" s="541"/>
      <c r="G600" s="492">
        <f t="shared" si="17"/>
        <v>6193343.2727272511</v>
      </c>
    </row>
    <row r="601" spans="1:7" ht="15.75" x14ac:dyDescent="0.25">
      <c r="A601" s="505">
        <v>49</v>
      </c>
      <c r="B601" s="518">
        <v>42276</v>
      </c>
      <c r="C601" s="494" t="s">
        <v>1475</v>
      </c>
      <c r="D601" s="487"/>
      <c r="E601" s="541"/>
      <c r="F601" s="543">
        <v>14250</v>
      </c>
      <c r="G601" s="492">
        <f t="shared" si="17"/>
        <v>6179093.2727272511</v>
      </c>
    </row>
    <row r="602" spans="1:7" ht="15.75" x14ac:dyDescent="0.25">
      <c r="A602" s="505">
        <v>51</v>
      </c>
      <c r="B602" s="518">
        <v>42276</v>
      </c>
      <c r="C602" s="494" t="s">
        <v>1478</v>
      </c>
      <c r="D602" s="487"/>
      <c r="E602" s="541">
        <v>93029430</v>
      </c>
      <c r="F602" s="541"/>
      <c r="G602" s="492">
        <f t="shared" si="17"/>
        <v>99208523.272727251</v>
      </c>
    </row>
    <row r="603" spans="1:7" ht="15.75" x14ac:dyDescent="0.25">
      <c r="A603" s="505">
        <v>26</v>
      </c>
      <c r="B603" s="518">
        <v>42277</v>
      </c>
      <c r="C603" s="494" t="s">
        <v>1442</v>
      </c>
      <c r="D603" s="487" t="s">
        <v>1443</v>
      </c>
      <c r="E603" s="541"/>
      <c r="F603" s="541">
        <v>1170000</v>
      </c>
      <c r="G603" s="492">
        <f t="shared" si="17"/>
        <v>98038523.272727251</v>
      </c>
    </row>
    <row r="604" spans="1:7" ht="15.75" x14ac:dyDescent="0.25">
      <c r="A604" s="505">
        <v>27</v>
      </c>
      <c r="B604" s="518">
        <v>42277</v>
      </c>
      <c r="C604" s="494" t="s">
        <v>1444</v>
      </c>
      <c r="D604" s="487"/>
      <c r="E604" s="541">
        <v>62750</v>
      </c>
      <c r="F604" s="541"/>
      <c r="G604" s="492">
        <f t="shared" si="17"/>
        <v>98101273.272727251</v>
      </c>
    </row>
    <row r="605" spans="1:7" ht="15.75" x14ac:dyDescent="0.25">
      <c r="A605" s="505">
        <v>29</v>
      </c>
      <c r="B605" s="518">
        <v>42277</v>
      </c>
      <c r="C605" s="494" t="s">
        <v>1447</v>
      </c>
      <c r="D605" s="487" t="s">
        <v>1013</v>
      </c>
      <c r="E605" s="541"/>
      <c r="F605" s="541">
        <v>650000</v>
      </c>
      <c r="G605" s="492">
        <f t="shared" si="17"/>
        <v>97451273.272727251</v>
      </c>
    </row>
    <row r="606" spans="1:7" ht="15.75" x14ac:dyDescent="0.25">
      <c r="A606" s="505">
        <v>30</v>
      </c>
      <c r="B606" s="518">
        <v>42277</v>
      </c>
      <c r="C606" s="494" t="s">
        <v>1448</v>
      </c>
      <c r="D606" s="487" t="s">
        <v>983</v>
      </c>
      <c r="E606" s="541"/>
      <c r="F606" s="541">
        <v>100000</v>
      </c>
      <c r="G606" s="492">
        <f t="shared" si="17"/>
        <v>97351273.272727251</v>
      </c>
    </row>
    <row r="607" spans="1:7" ht="15.75" x14ac:dyDescent="0.25">
      <c r="A607" s="505">
        <v>31</v>
      </c>
      <c r="B607" s="518">
        <v>42277</v>
      </c>
      <c r="C607" s="494" t="s">
        <v>1449</v>
      </c>
      <c r="D607" s="487" t="s">
        <v>1080</v>
      </c>
      <c r="E607" s="541"/>
      <c r="F607" s="541">
        <v>233250</v>
      </c>
      <c r="G607" s="492">
        <f t="shared" si="17"/>
        <v>97118023.272727251</v>
      </c>
    </row>
    <row r="608" spans="1:7" ht="15.75" x14ac:dyDescent="0.25">
      <c r="A608" s="505">
        <v>52</v>
      </c>
      <c r="B608" s="518">
        <v>42277</v>
      </c>
      <c r="C608" s="494" t="s">
        <v>1479</v>
      </c>
      <c r="D608" s="487" t="s">
        <v>1480</v>
      </c>
      <c r="E608" s="541"/>
      <c r="F608" s="541">
        <v>30000</v>
      </c>
      <c r="G608" s="492">
        <f t="shared" si="17"/>
        <v>97088023.272727251</v>
      </c>
    </row>
    <row r="609" spans="1:7" s="529" customFormat="1" x14ac:dyDescent="0.25">
      <c r="A609" s="524">
        <v>1</v>
      </c>
      <c r="B609" s="515">
        <v>42278</v>
      </c>
      <c r="C609" s="525" t="s">
        <v>1485</v>
      </c>
      <c r="D609" s="526" t="s">
        <v>800</v>
      </c>
      <c r="E609" s="527"/>
      <c r="F609" s="527">
        <v>93029430</v>
      </c>
      <c r="G609" s="492">
        <f t="shared" si="17"/>
        <v>4058593.2727272511</v>
      </c>
    </row>
    <row r="610" spans="1:7" x14ac:dyDescent="0.25">
      <c r="A610" s="505">
        <v>2</v>
      </c>
      <c r="B610" s="488">
        <v>42286</v>
      </c>
      <c r="C610" s="516" t="s">
        <v>1486</v>
      </c>
      <c r="D610" s="517" t="s">
        <v>1029</v>
      </c>
      <c r="E610" s="498">
        <v>17594000</v>
      </c>
      <c r="F610" s="498"/>
      <c r="G610" s="519">
        <f t="shared" ref="G610:G668" si="18">G609+E610-F610</f>
        <v>21652593.272727251</v>
      </c>
    </row>
    <row r="611" spans="1:7" x14ac:dyDescent="0.25">
      <c r="A611" s="505">
        <v>3</v>
      </c>
      <c r="B611" s="488">
        <v>42286</v>
      </c>
      <c r="C611" s="516" t="s">
        <v>1487</v>
      </c>
      <c r="D611" s="517" t="s">
        <v>1029</v>
      </c>
      <c r="E611" s="498"/>
      <c r="F611" s="498">
        <v>17594000</v>
      </c>
      <c r="G611" s="519">
        <f t="shared" si="18"/>
        <v>4058593.2727272511</v>
      </c>
    </row>
    <row r="612" spans="1:7" x14ac:dyDescent="0.25">
      <c r="A612" s="505">
        <v>4</v>
      </c>
      <c r="B612" s="488">
        <v>42286</v>
      </c>
      <c r="C612" s="546" t="s">
        <v>1253</v>
      </c>
      <c r="D612" s="517"/>
      <c r="E612" s="498">
        <v>61898679</v>
      </c>
      <c r="F612" s="498"/>
      <c r="G612" s="519">
        <f t="shared" si="18"/>
        <v>65957272.272727251</v>
      </c>
    </row>
    <row r="613" spans="1:7" x14ac:dyDescent="0.25">
      <c r="A613" s="505">
        <v>5</v>
      </c>
      <c r="B613" s="488">
        <v>42286</v>
      </c>
      <c r="C613" s="516" t="s">
        <v>1254</v>
      </c>
      <c r="D613" s="517"/>
      <c r="E613" s="498"/>
      <c r="F613" s="498">
        <v>50000000</v>
      </c>
      <c r="G613" s="519">
        <f t="shared" si="18"/>
        <v>15957272.272727251</v>
      </c>
    </row>
    <row r="614" spans="1:7" x14ac:dyDescent="0.25">
      <c r="A614" s="505">
        <v>6</v>
      </c>
      <c r="B614" s="488">
        <v>42286</v>
      </c>
      <c r="C614" s="516" t="s">
        <v>1255</v>
      </c>
      <c r="D614" s="517"/>
      <c r="E614" s="498">
        <v>50000000</v>
      </c>
      <c r="F614" s="498"/>
      <c r="G614" s="519">
        <f t="shared" si="18"/>
        <v>65957272.272727251</v>
      </c>
    </row>
    <row r="615" spans="1:7" ht="30" x14ac:dyDescent="0.25">
      <c r="A615" s="505">
        <v>116</v>
      </c>
      <c r="B615" s="488">
        <v>42296</v>
      </c>
      <c r="C615" s="516" t="s">
        <v>1621</v>
      </c>
      <c r="D615" s="517"/>
      <c r="E615" s="498"/>
      <c r="F615" s="498">
        <v>720000</v>
      </c>
      <c r="G615" s="519">
        <f t="shared" si="18"/>
        <v>65237272.272727251</v>
      </c>
    </row>
    <row r="616" spans="1:7" x14ac:dyDescent="0.25">
      <c r="A616" s="505"/>
      <c r="B616" s="488"/>
      <c r="C616" s="516" t="s">
        <v>1622</v>
      </c>
      <c r="D616" s="517"/>
      <c r="E616" s="498"/>
      <c r="F616" s="498"/>
      <c r="G616" s="519">
        <f t="shared" si="18"/>
        <v>65237272.272727251</v>
      </c>
    </row>
    <row r="617" spans="1:7" x14ac:dyDescent="0.25">
      <c r="A617" s="505">
        <v>117</v>
      </c>
      <c r="B617" s="488">
        <v>42296</v>
      </c>
      <c r="C617" s="516" t="s">
        <v>1623</v>
      </c>
      <c r="D617" s="517"/>
      <c r="E617" s="498">
        <v>28800</v>
      </c>
      <c r="F617" s="498"/>
      <c r="G617" s="519">
        <f t="shared" si="18"/>
        <v>65266072.272727251</v>
      </c>
    </row>
    <row r="618" spans="1:7" ht="30" x14ac:dyDescent="0.25">
      <c r="A618" s="505">
        <v>30</v>
      </c>
      <c r="B618" s="488">
        <v>42300</v>
      </c>
      <c r="C618" s="516" t="s">
        <v>1520</v>
      </c>
      <c r="D618" s="517" t="s">
        <v>981</v>
      </c>
      <c r="E618" s="498"/>
      <c r="F618" s="498">
        <v>98250</v>
      </c>
      <c r="G618" s="519">
        <f t="shared" si="18"/>
        <v>65167822.272727251</v>
      </c>
    </row>
    <row r="619" spans="1:7" x14ac:dyDescent="0.25">
      <c r="A619" s="505">
        <v>31</v>
      </c>
      <c r="B619" s="488">
        <v>42300</v>
      </c>
      <c r="C619" s="516" t="s">
        <v>1521</v>
      </c>
      <c r="D619" s="517" t="s">
        <v>879</v>
      </c>
      <c r="E619" s="498"/>
      <c r="F619" s="498">
        <v>500000</v>
      </c>
      <c r="G619" s="519">
        <f t="shared" si="18"/>
        <v>64667822.272727251</v>
      </c>
    </row>
    <row r="620" spans="1:7" x14ac:dyDescent="0.25">
      <c r="A620" s="505">
        <v>32</v>
      </c>
      <c r="B620" s="488">
        <v>42300</v>
      </c>
      <c r="C620" s="516" t="s">
        <v>1522</v>
      </c>
      <c r="D620" s="517" t="s">
        <v>879</v>
      </c>
      <c r="E620" s="498"/>
      <c r="F620" s="498">
        <v>250000</v>
      </c>
      <c r="G620" s="519">
        <f t="shared" si="18"/>
        <v>64417822.272727251</v>
      </c>
    </row>
    <row r="621" spans="1:7" x14ac:dyDescent="0.25">
      <c r="A621" s="505"/>
      <c r="B621" s="488"/>
      <c r="C621" s="516" t="s">
        <v>1523</v>
      </c>
      <c r="D621" s="517"/>
      <c r="E621" s="498"/>
      <c r="F621" s="498"/>
      <c r="G621" s="519">
        <f t="shared" si="18"/>
        <v>64417822.272727251</v>
      </c>
    </row>
    <row r="622" spans="1:7" x14ac:dyDescent="0.25">
      <c r="A622" s="505">
        <v>35</v>
      </c>
      <c r="B622" s="488">
        <v>42300</v>
      </c>
      <c r="C622" s="516" t="s">
        <v>1526</v>
      </c>
      <c r="D622" s="517" t="s">
        <v>1527</v>
      </c>
      <c r="E622" s="498"/>
      <c r="F622" s="498">
        <v>450000</v>
      </c>
      <c r="G622" s="519">
        <f t="shared" si="18"/>
        <v>63967822.272727251</v>
      </c>
    </row>
    <row r="623" spans="1:7" x14ac:dyDescent="0.25">
      <c r="A623" s="505">
        <v>41</v>
      </c>
      <c r="B623" s="488">
        <v>42300</v>
      </c>
      <c r="C623" s="516" t="s">
        <v>1535</v>
      </c>
      <c r="D623" s="517" t="s">
        <v>1435</v>
      </c>
      <c r="E623" s="498"/>
      <c r="F623" s="498">
        <v>160000</v>
      </c>
      <c r="G623" s="519">
        <f t="shared" si="18"/>
        <v>63807822.272727251</v>
      </c>
    </row>
    <row r="624" spans="1:7" x14ac:dyDescent="0.25">
      <c r="A624" s="505">
        <v>42</v>
      </c>
      <c r="B624" s="488">
        <v>42300</v>
      </c>
      <c r="C624" s="516" t="s">
        <v>1536</v>
      </c>
      <c r="D624" s="517" t="s">
        <v>852</v>
      </c>
      <c r="E624" s="498"/>
      <c r="F624" s="498">
        <v>45000</v>
      </c>
      <c r="G624" s="519">
        <f t="shared" si="18"/>
        <v>63762822.272727251</v>
      </c>
    </row>
    <row r="625" spans="1:7" x14ac:dyDescent="0.25">
      <c r="A625" s="505">
        <v>43</v>
      </c>
      <c r="B625" s="488">
        <v>42300</v>
      </c>
      <c r="C625" s="516" t="s">
        <v>1537</v>
      </c>
      <c r="D625" s="517" t="s">
        <v>852</v>
      </c>
      <c r="E625" s="498"/>
      <c r="F625" s="498">
        <v>45000</v>
      </c>
      <c r="G625" s="519">
        <f t="shared" si="18"/>
        <v>63717822.272727251</v>
      </c>
    </row>
    <row r="626" spans="1:7" x14ac:dyDescent="0.25">
      <c r="A626" s="505">
        <v>45</v>
      </c>
      <c r="B626" s="488">
        <v>42300</v>
      </c>
      <c r="C626" s="516" t="s">
        <v>1539</v>
      </c>
      <c r="D626" s="517" t="s">
        <v>852</v>
      </c>
      <c r="E626" s="498"/>
      <c r="F626" s="498">
        <v>91000</v>
      </c>
      <c r="G626" s="519">
        <f t="shared" si="18"/>
        <v>63626822.272727251</v>
      </c>
    </row>
    <row r="627" spans="1:7" x14ac:dyDescent="0.25">
      <c r="A627" s="505">
        <v>50</v>
      </c>
      <c r="B627" s="488">
        <v>42300</v>
      </c>
      <c r="C627" s="516" t="s">
        <v>1544</v>
      </c>
      <c r="D627" s="517" t="s">
        <v>1175</v>
      </c>
      <c r="E627" s="498"/>
      <c r="F627" s="498">
        <v>450000</v>
      </c>
      <c r="G627" s="519">
        <f t="shared" si="18"/>
        <v>63176822.272727251</v>
      </c>
    </row>
    <row r="628" spans="1:7" x14ac:dyDescent="0.25">
      <c r="A628" s="505">
        <v>51</v>
      </c>
      <c r="B628" s="488">
        <v>42300</v>
      </c>
      <c r="C628" s="547" t="s">
        <v>1545</v>
      </c>
      <c r="D628" s="517"/>
      <c r="E628" s="498">
        <v>18000</v>
      </c>
      <c r="F628" s="498"/>
      <c r="G628" s="519">
        <f t="shared" si="18"/>
        <v>63194822.272727251</v>
      </c>
    </row>
    <row r="629" spans="1:7" x14ac:dyDescent="0.25">
      <c r="A629" s="505">
        <v>54</v>
      </c>
      <c r="B629" s="488">
        <v>42300</v>
      </c>
      <c r="C629" s="516" t="s">
        <v>1547</v>
      </c>
      <c r="D629" s="517" t="s">
        <v>1548</v>
      </c>
      <c r="E629" s="498"/>
      <c r="F629" s="498">
        <v>80000</v>
      </c>
      <c r="G629" s="519">
        <f t="shared" si="18"/>
        <v>63114822.272727251</v>
      </c>
    </row>
    <row r="630" spans="1:7" ht="30" x14ac:dyDescent="0.25">
      <c r="A630" s="505">
        <v>57</v>
      </c>
      <c r="B630" s="488">
        <v>42300</v>
      </c>
      <c r="C630" s="516" t="s">
        <v>1553</v>
      </c>
      <c r="D630" s="517" t="s">
        <v>869</v>
      </c>
      <c r="E630" s="498"/>
      <c r="F630" s="498">
        <v>60000</v>
      </c>
      <c r="G630" s="519">
        <f t="shared" si="18"/>
        <v>63054822.272727251</v>
      </c>
    </row>
    <row r="631" spans="1:7" x14ac:dyDescent="0.25">
      <c r="A631" s="505">
        <v>58</v>
      </c>
      <c r="B631" s="488">
        <v>42300</v>
      </c>
      <c r="C631" s="516" t="s">
        <v>1554</v>
      </c>
      <c r="D631" s="517"/>
      <c r="E631" s="498">
        <v>2400</v>
      </c>
      <c r="F631" s="498"/>
      <c r="G631" s="519">
        <f t="shared" si="18"/>
        <v>63057222.272727251</v>
      </c>
    </row>
    <row r="632" spans="1:7" x14ac:dyDescent="0.25">
      <c r="A632" s="505">
        <v>61</v>
      </c>
      <c r="B632" s="488">
        <v>42300</v>
      </c>
      <c r="C632" s="516" t="s">
        <v>1558</v>
      </c>
      <c r="D632" s="517" t="s">
        <v>1559</v>
      </c>
      <c r="E632" s="498"/>
      <c r="F632" s="498">
        <v>50000</v>
      </c>
      <c r="G632" s="519">
        <f t="shared" si="18"/>
        <v>63007222.272727251</v>
      </c>
    </row>
    <row r="633" spans="1:7" x14ac:dyDescent="0.25">
      <c r="A633" s="505">
        <v>65</v>
      </c>
      <c r="B633" s="488">
        <v>42300</v>
      </c>
      <c r="C633" s="516" t="s">
        <v>1569</v>
      </c>
      <c r="D633" s="517" t="s">
        <v>1570</v>
      </c>
      <c r="E633" s="498"/>
      <c r="F633" s="498">
        <v>20000</v>
      </c>
      <c r="G633" s="519">
        <f t="shared" si="18"/>
        <v>62987222.272727251</v>
      </c>
    </row>
    <row r="634" spans="1:7" x14ac:dyDescent="0.25">
      <c r="A634" s="505">
        <v>67</v>
      </c>
      <c r="B634" s="488">
        <v>42300</v>
      </c>
      <c r="C634" s="516" t="s">
        <v>1572</v>
      </c>
      <c r="D634" s="517" t="s">
        <v>1573</v>
      </c>
      <c r="E634" s="498"/>
      <c r="F634" s="498">
        <v>75000</v>
      </c>
      <c r="G634" s="519">
        <f t="shared" si="18"/>
        <v>62912222.272727251</v>
      </c>
    </row>
    <row r="635" spans="1:7" x14ac:dyDescent="0.25">
      <c r="A635" s="505">
        <v>68</v>
      </c>
      <c r="B635" s="488">
        <v>42300</v>
      </c>
      <c r="C635" s="516" t="s">
        <v>1574</v>
      </c>
      <c r="D635" s="517" t="s">
        <v>1575</v>
      </c>
      <c r="E635" s="498"/>
      <c r="F635" s="498">
        <v>45000</v>
      </c>
      <c r="G635" s="519">
        <f t="shared" si="18"/>
        <v>62867222.272727251</v>
      </c>
    </row>
    <row r="636" spans="1:7" ht="30" x14ac:dyDescent="0.25">
      <c r="A636" s="505">
        <v>69</v>
      </c>
      <c r="B636" s="488">
        <v>42300</v>
      </c>
      <c r="C636" s="516" t="s">
        <v>1576</v>
      </c>
      <c r="D636" s="517" t="s">
        <v>1577</v>
      </c>
      <c r="E636" s="498"/>
      <c r="F636" s="498">
        <v>1920000</v>
      </c>
      <c r="G636" s="519">
        <f t="shared" si="18"/>
        <v>60947222.272727251</v>
      </c>
    </row>
    <row r="637" spans="1:7" x14ac:dyDescent="0.25">
      <c r="A637" s="505"/>
      <c r="B637" s="488"/>
      <c r="C637" s="516" t="s">
        <v>1578</v>
      </c>
      <c r="D637" s="517"/>
      <c r="E637" s="498"/>
      <c r="F637" s="498"/>
      <c r="G637" s="519">
        <f t="shared" si="18"/>
        <v>60947222.272727251</v>
      </c>
    </row>
    <row r="638" spans="1:7" x14ac:dyDescent="0.25">
      <c r="A638" s="505">
        <v>70</v>
      </c>
      <c r="B638" s="488">
        <v>42300</v>
      </c>
      <c r="C638" s="516" t="s">
        <v>1579</v>
      </c>
      <c r="D638" s="517"/>
      <c r="E638" s="498">
        <v>76800</v>
      </c>
      <c r="F638" s="498"/>
      <c r="G638" s="519">
        <f t="shared" si="18"/>
        <v>61024022.272727251</v>
      </c>
    </row>
    <row r="639" spans="1:7" x14ac:dyDescent="0.25">
      <c r="A639" s="505">
        <v>71</v>
      </c>
      <c r="B639" s="488">
        <v>42300</v>
      </c>
      <c r="C639" s="516" t="s">
        <v>1580</v>
      </c>
      <c r="D639" s="517" t="s">
        <v>902</v>
      </c>
      <c r="E639" s="498"/>
      <c r="F639" s="498">
        <v>150000</v>
      </c>
      <c r="G639" s="519">
        <f t="shared" si="18"/>
        <v>60874022.272727251</v>
      </c>
    </row>
    <row r="640" spans="1:7" x14ac:dyDescent="0.25">
      <c r="A640" s="505">
        <v>72</v>
      </c>
      <c r="B640" s="488">
        <v>42300</v>
      </c>
      <c r="C640" s="516" t="s">
        <v>1581</v>
      </c>
      <c r="D640" s="517" t="s">
        <v>902</v>
      </c>
      <c r="E640" s="498"/>
      <c r="F640" s="498">
        <v>150000</v>
      </c>
      <c r="G640" s="519">
        <f t="shared" si="18"/>
        <v>60724022.272727251</v>
      </c>
    </row>
    <row r="641" spans="1:7" x14ac:dyDescent="0.25">
      <c r="A641" s="505">
        <v>73</v>
      </c>
      <c r="B641" s="488">
        <v>42300</v>
      </c>
      <c r="C641" s="516" t="s">
        <v>1582</v>
      </c>
      <c r="D641" s="517" t="s">
        <v>902</v>
      </c>
      <c r="E641" s="498"/>
      <c r="F641" s="498">
        <v>225000</v>
      </c>
      <c r="G641" s="519">
        <f t="shared" si="18"/>
        <v>60499022.272727251</v>
      </c>
    </row>
    <row r="642" spans="1:7" x14ac:dyDescent="0.25">
      <c r="A642" s="505">
        <v>12</v>
      </c>
      <c r="B642" s="488">
        <v>42303</v>
      </c>
      <c r="C642" s="516" t="s">
        <v>1495</v>
      </c>
      <c r="D642" s="517" t="s">
        <v>1496</v>
      </c>
      <c r="E642" s="498"/>
      <c r="F642" s="498">
        <v>460000</v>
      </c>
      <c r="G642" s="519">
        <f t="shared" si="18"/>
        <v>60039022.272727251</v>
      </c>
    </row>
    <row r="643" spans="1:7" x14ac:dyDescent="0.25">
      <c r="A643" s="505"/>
      <c r="B643" s="488"/>
      <c r="C643" s="516" t="s">
        <v>1497</v>
      </c>
      <c r="D643" s="517"/>
      <c r="E643" s="498"/>
      <c r="F643" s="498"/>
      <c r="G643" s="519">
        <f t="shared" si="18"/>
        <v>60039022.272727251</v>
      </c>
    </row>
    <row r="644" spans="1:7" x14ac:dyDescent="0.25">
      <c r="A644" s="505">
        <v>13</v>
      </c>
      <c r="B644" s="488">
        <v>42303</v>
      </c>
      <c r="C644" s="516" t="s">
        <v>1498</v>
      </c>
      <c r="D644" s="517"/>
      <c r="E644" s="498">
        <v>23000</v>
      </c>
      <c r="F644" s="498"/>
      <c r="G644" s="519">
        <f t="shared" si="18"/>
        <v>60062022.272727251</v>
      </c>
    </row>
    <row r="645" spans="1:7" x14ac:dyDescent="0.25">
      <c r="A645" s="505">
        <v>14</v>
      </c>
      <c r="B645" s="488">
        <v>42303</v>
      </c>
      <c r="C645" s="516" t="s">
        <v>1499</v>
      </c>
      <c r="D645" s="517" t="s">
        <v>905</v>
      </c>
      <c r="E645" s="498"/>
      <c r="F645" s="498">
        <v>60000</v>
      </c>
      <c r="G645" s="519">
        <f t="shared" si="18"/>
        <v>60002022.272727251</v>
      </c>
    </row>
    <row r="646" spans="1:7" x14ac:dyDescent="0.25">
      <c r="A646" s="505">
        <v>15</v>
      </c>
      <c r="B646" s="488">
        <v>42303</v>
      </c>
      <c r="C646" s="516" t="s">
        <v>1500</v>
      </c>
      <c r="D646" s="517" t="s">
        <v>865</v>
      </c>
      <c r="E646" s="498"/>
      <c r="F646" s="498">
        <v>96250</v>
      </c>
      <c r="G646" s="519">
        <f t="shared" si="18"/>
        <v>59905772.272727251</v>
      </c>
    </row>
    <row r="647" spans="1:7" x14ac:dyDescent="0.25">
      <c r="A647" s="505">
        <v>17</v>
      </c>
      <c r="B647" s="488">
        <v>42303</v>
      </c>
      <c r="C647" s="516" t="s">
        <v>1503</v>
      </c>
      <c r="D647" s="517" t="s">
        <v>1504</v>
      </c>
      <c r="E647" s="498"/>
      <c r="F647" s="498">
        <v>11250</v>
      </c>
      <c r="G647" s="519">
        <f t="shared" si="18"/>
        <v>59894522.272727251</v>
      </c>
    </row>
    <row r="648" spans="1:7" x14ac:dyDescent="0.25">
      <c r="A648" s="505">
        <v>18</v>
      </c>
      <c r="B648" s="488">
        <v>42303</v>
      </c>
      <c r="C648" s="516" t="s">
        <v>1505</v>
      </c>
      <c r="D648" s="517" t="s">
        <v>1506</v>
      </c>
      <c r="E648" s="498"/>
      <c r="F648" s="498">
        <v>1200000</v>
      </c>
      <c r="G648" s="519">
        <f t="shared" si="18"/>
        <v>58694522.272727251</v>
      </c>
    </row>
    <row r="649" spans="1:7" x14ac:dyDescent="0.25">
      <c r="A649" s="505"/>
      <c r="B649" s="488"/>
      <c r="C649" s="516" t="s">
        <v>1507</v>
      </c>
      <c r="D649" s="517"/>
      <c r="E649" s="498"/>
      <c r="F649" s="498"/>
      <c r="G649" s="519">
        <f t="shared" si="18"/>
        <v>58694522.272727251</v>
      </c>
    </row>
    <row r="650" spans="1:7" x14ac:dyDescent="0.25">
      <c r="A650" s="505"/>
      <c r="B650" s="488"/>
      <c r="C650" s="516" t="s">
        <v>1508</v>
      </c>
      <c r="D650" s="517"/>
      <c r="E650" s="498"/>
      <c r="F650" s="498"/>
      <c r="G650" s="519">
        <f t="shared" si="18"/>
        <v>58694522.272727251</v>
      </c>
    </row>
    <row r="651" spans="1:7" x14ac:dyDescent="0.25">
      <c r="A651" s="505">
        <v>19</v>
      </c>
      <c r="B651" s="488">
        <v>42303</v>
      </c>
      <c r="C651" s="516" t="s">
        <v>1509</v>
      </c>
      <c r="D651" s="517"/>
      <c r="E651" s="498">
        <v>48000</v>
      </c>
      <c r="F651" s="498"/>
      <c r="G651" s="519">
        <f t="shared" si="18"/>
        <v>58742522.272727251</v>
      </c>
    </row>
    <row r="652" spans="1:7" ht="30" x14ac:dyDescent="0.25">
      <c r="A652" s="505">
        <v>21</v>
      </c>
      <c r="B652" s="488">
        <v>42303</v>
      </c>
      <c r="C652" s="516" t="s">
        <v>1510</v>
      </c>
      <c r="D652" s="517" t="s">
        <v>1133</v>
      </c>
      <c r="E652" s="498"/>
      <c r="F652" s="498">
        <v>252000</v>
      </c>
      <c r="G652" s="519">
        <f t="shared" si="18"/>
        <v>58490522.272727251</v>
      </c>
    </row>
    <row r="653" spans="1:7" x14ac:dyDescent="0.25">
      <c r="A653" s="505">
        <v>22</v>
      </c>
      <c r="B653" s="488">
        <v>42303</v>
      </c>
      <c r="C653" s="516" t="s">
        <v>1511</v>
      </c>
      <c r="D653" s="517"/>
      <c r="E653" s="498">
        <v>10080</v>
      </c>
      <c r="F653" s="498"/>
      <c r="G653" s="519">
        <f t="shared" si="18"/>
        <v>58500602.272727251</v>
      </c>
    </row>
    <row r="654" spans="1:7" ht="30" x14ac:dyDescent="0.25">
      <c r="A654" s="505">
        <v>23</v>
      </c>
      <c r="B654" s="488">
        <v>42303</v>
      </c>
      <c r="C654" s="516" t="s">
        <v>1512</v>
      </c>
      <c r="D654" s="517" t="s">
        <v>925</v>
      </c>
      <c r="E654" s="498"/>
      <c r="F654" s="498">
        <v>1560000</v>
      </c>
      <c r="G654" s="519">
        <f t="shared" si="18"/>
        <v>56940602.272727251</v>
      </c>
    </row>
    <row r="655" spans="1:7" x14ac:dyDescent="0.25">
      <c r="A655" s="505">
        <v>24</v>
      </c>
      <c r="B655" s="488">
        <v>42303</v>
      </c>
      <c r="C655" s="516" t="s">
        <v>1513</v>
      </c>
      <c r="D655" s="517"/>
      <c r="E655" s="498">
        <v>131000</v>
      </c>
      <c r="F655" s="498"/>
      <c r="G655" s="519">
        <f t="shared" si="18"/>
        <v>57071602.272727251</v>
      </c>
    </row>
    <row r="656" spans="1:7" x14ac:dyDescent="0.25">
      <c r="A656" s="505">
        <v>25</v>
      </c>
      <c r="B656" s="488">
        <v>42303</v>
      </c>
      <c r="C656" s="516" t="s">
        <v>1514</v>
      </c>
      <c r="D656" s="517" t="s">
        <v>921</v>
      </c>
      <c r="E656" s="498"/>
      <c r="F656" s="498">
        <v>560000</v>
      </c>
      <c r="G656" s="519">
        <f t="shared" si="18"/>
        <v>56511602.272727251</v>
      </c>
    </row>
    <row r="657" spans="1:7" x14ac:dyDescent="0.25">
      <c r="A657" s="505">
        <v>26</v>
      </c>
      <c r="B657" s="488">
        <v>42303</v>
      </c>
      <c r="C657" s="516" t="s">
        <v>1515</v>
      </c>
      <c r="D657" s="517"/>
      <c r="E657" s="498">
        <v>14000</v>
      </c>
      <c r="F657" s="498"/>
      <c r="G657" s="519">
        <f t="shared" si="18"/>
        <v>56525602.272727251</v>
      </c>
    </row>
    <row r="658" spans="1:7" x14ac:dyDescent="0.25">
      <c r="A658" s="505">
        <v>27</v>
      </c>
      <c r="B658" s="488">
        <v>42303</v>
      </c>
      <c r="C658" s="516" t="s">
        <v>1516</v>
      </c>
      <c r="D658" s="517" t="s">
        <v>1517</v>
      </c>
      <c r="E658" s="498"/>
      <c r="F658" s="498">
        <v>440475</v>
      </c>
      <c r="G658" s="519">
        <f t="shared" si="18"/>
        <v>56085127.272727251</v>
      </c>
    </row>
    <row r="659" spans="1:7" x14ac:dyDescent="0.25">
      <c r="A659" s="505">
        <v>28</v>
      </c>
      <c r="B659" s="488">
        <v>42303</v>
      </c>
      <c r="C659" s="516" t="s">
        <v>1518</v>
      </c>
      <c r="D659" s="517" t="s">
        <v>1013</v>
      </c>
      <c r="E659" s="498"/>
      <c r="F659" s="498">
        <v>650000</v>
      </c>
      <c r="G659" s="519">
        <f t="shared" si="18"/>
        <v>55435127.272727251</v>
      </c>
    </row>
    <row r="660" spans="1:7" x14ac:dyDescent="0.25">
      <c r="A660" s="505">
        <v>29</v>
      </c>
      <c r="B660" s="488">
        <v>42303</v>
      </c>
      <c r="C660" s="516" t="s">
        <v>1519</v>
      </c>
      <c r="D660" s="517" t="s">
        <v>889</v>
      </c>
      <c r="E660" s="498"/>
      <c r="F660" s="498">
        <v>450000</v>
      </c>
      <c r="G660" s="519">
        <f t="shared" si="18"/>
        <v>54985127.272727251</v>
      </c>
    </row>
    <row r="661" spans="1:7" x14ac:dyDescent="0.25">
      <c r="A661" s="505">
        <v>33</v>
      </c>
      <c r="B661" s="488">
        <v>42303</v>
      </c>
      <c r="C661" s="516" t="s">
        <v>1524</v>
      </c>
      <c r="D661" s="517" t="s">
        <v>897</v>
      </c>
      <c r="E661" s="498"/>
      <c r="F661" s="498">
        <v>548750</v>
      </c>
      <c r="G661" s="519">
        <f t="shared" si="18"/>
        <v>54436377.272727251</v>
      </c>
    </row>
    <row r="662" spans="1:7" x14ac:dyDescent="0.25">
      <c r="A662" s="505">
        <v>52</v>
      </c>
      <c r="B662" s="488">
        <v>42303</v>
      </c>
      <c r="C662" s="516" t="s">
        <v>1546</v>
      </c>
      <c r="D662" s="517"/>
      <c r="E662" s="498"/>
      <c r="F662" s="498">
        <v>150000</v>
      </c>
      <c r="G662" s="519">
        <f t="shared" si="18"/>
        <v>54286377.272727251</v>
      </c>
    </row>
    <row r="663" spans="1:7" x14ac:dyDescent="0.25">
      <c r="A663" s="505">
        <v>53</v>
      </c>
      <c r="B663" s="488">
        <v>42303</v>
      </c>
      <c r="C663" s="547" t="s">
        <v>1545</v>
      </c>
      <c r="D663" s="517"/>
      <c r="E663" s="498">
        <v>6000</v>
      </c>
      <c r="F663" s="498"/>
      <c r="G663" s="519">
        <f t="shared" si="18"/>
        <v>54292377.272727251</v>
      </c>
    </row>
    <row r="664" spans="1:7" x14ac:dyDescent="0.25">
      <c r="A664" s="505">
        <v>56</v>
      </c>
      <c r="B664" s="488">
        <v>42303</v>
      </c>
      <c r="C664" s="516" t="s">
        <v>1551</v>
      </c>
      <c r="D664" s="517" t="s">
        <v>1552</v>
      </c>
      <c r="E664" s="498"/>
      <c r="F664" s="498">
        <v>31750</v>
      </c>
      <c r="G664" s="519">
        <f t="shared" si="18"/>
        <v>54260627.272727251</v>
      </c>
    </row>
    <row r="665" spans="1:7" x14ac:dyDescent="0.25">
      <c r="A665" s="505">
        <v>63</v>
      </c>
      <c r="B665" s="488">
        <v>42304</v>
      </c>
      <c r="C665" s="516" t="s">
        <v>1562</v>
      </c>
      <c r="D665" s="517" t="s">
        <v>1563</v>
      </c>
      <c r="E665" s="498"/>
      <c r="F665" s="498">
        <v>89000</v>
      </c>
      <c r="G665" s="519">
        <f t="shared" si="18"/>
        <v>54171627.272727251</v>
      </c>
    </row>
    <row r="666" spans="1:7" x14ac:dyDescent="0.25">
      <c r="A666" s="505">
        <v>64</v>
      </c>
      <c r="B666" s="488">
        <v>42304</v>
      </c>
      <c r="C666" s="516" t="s">
        <v>1314</v>
      </c>
      <c r="D666" s="517" t="s">
        <v>1568</v>
      </c>
      <c r="E666" s="498"/>
      <c r="F666" s="498">
        <v>70000</v>
      </c>
      <c r="G666" s="519">
        <f t="shared" si="18"/>
        <v>54101627.272727251</v>
      </c>
    </row>
    <row r="667" spans="1:7" x14ac:dyDescent="0.25">
      <c r="A667" s="505">
        <v>44</v>
      </c>
      <c r="B667" s="488">
        <v>42304</v>
      </c>
      <c r="C667" s="516" t="s">
        <v>1538</v>
      </c>
      <c r="D667" s="517" t="s">
        <v>852</v>
      </c>
      <c r="E667" s="498"/>
      <c r="F667" s="498">
        <v>1303288</v>
      </c>
      <c r="G667" s="519">
        <f t="shared" si="18"/>
        <v>52798339.272727251</v>
      </c>
    </row>
    <row r="668" spans="1:7" x14ac:dyDescent="0.25">
      <c r="A668" s="505">
        <v>46</v>
      </c>
      <c r="B668" s="488">
        <v>42304</v>
      </c>
      <c r="C668" s="516" t="s">
        <v>1540</v>
      </c>
      <c r="D668" s="517" t="s">
        <v>1172</v>
      </c>
      <c r="E668" s="498"/>
      <c r="F668" s="498">
        <v>1720000</v>
      </c>
      <c r="G668" s="519">
        <f t="shared" si="18"/>
        <v>51078339.272727251</v>
      </c>
    </row>
    <row r="669" spans="1:7" x14ac:dyDescent="0.25">
      <c r="A669" s="505">
        <v>47</v>
      </c>
      <c r="B669" s="488">
        <v>42304</v>
      </c>
      <c r="C669" s="516" t="s">
        <v>1541</v>
      </c>
      <c r="D669" s="517"/>
      <c r="E669" s="498">
        <v>68800</v>
      </c>
      <c r="F669" s="548"/>
      <c r="G669" s="519">
        <f t="shared" ref="G669:G670" si="19">G668+E669-F669</f>
        <v>51147139.272727251</v>
      </c>
    </row>
    <row r="670" spans="1:7" x14ac:dyDescent="0.25">
      <c r="A670" s="505">
        <v>74</v>
      </c>
      <c r="B670" s="488">
        <v>42305</v>
      </c>
      <c r="C670" s="516" t="s">
        <v>1583</v>
      </c>
      <c r="D670" s="517" t="s">
        <v>902</v>
      </c>
      <c r="E670" s="498"/>
      <c r="F670" s="498">
        <v>125000</v>
      </c>
      <c r="G670" s="519">
        <f t="shared" si="19"/>
        <v>51022139.272727251</v>
      </c>
    </row>
    <row r="671" spans="1:7" x14ac:dyDescent="0.25">
      <c r="A671" s="505">
        <v>11</v>
      </c>
      <c r="B671" s="488">
        <v>42305</v>
      </c>
      <c r="C671" s="516" t="s">
        <v>1494</v>
      </c>
      <c r="D671" s="517" t="s">
        <v>907</v>
      </c>
      <c r="E671" s="498"/>
      <c r="F671" s="498">
        <v>486000</v>
      </c>
      <c r="G671" s="519">
        <f t="shared" ref="G671:G672" si="20">G670+E671-F671</f>
        <v>50536139.272727251</v>
      </c>
    </row>
    <row r="672" spans="1:7" x14ac:dyDescent="0.25">
      <c r="A672" s="505">
        <v>76</v>
      </c>
      <c r="B672" s="488">
        <v>42305</v>
      </c>
      <c r="C672" s="516" t="s">
        <v>1585</v>
      </c>
      <c r="D672" s="517" t="s">
        <v>902</v>
      </c>
      <c r="E672" s="498"/>
      <c r="F672" s="498">
        <v>300000</v>
      </c>
      <c r="G672" s="519">
        <f t="shared" si="20"/>
        <v>50236139.272727251</v>
      </c>
    </row>
    <row r="673" spans="1:7" x14ac:dyDescent="0.25">
      <c r="A673" s="505">
        <v>77</v>
      </c>
      <c r="B673" s="488">
        <v>42305</v>
      </c>
      <c r="C673" s="516" t="s">
        <v>1586</v>
      </c>
      <c r="D673" s="517" t="s">
        <v>902</v>
      </c>
      <c r="E673" s="498"/>
      <c r="F673" s="498">
        <v>150000</v>
      </c>
      <c r="G673" s="519">
        <f t="shared" ref="G673:G733" si="21">G672+E673-F673</f>
        <v>50086139.272727251</v>
      </c>
    </row>
    <row r="674" spans="1:7" x14ac:dyDescent="0.25">
      <c r="A674" s="505">
        <v>78</v>
      </c>
      <c r="B674" s="488">
        <v>42305</v>
      </c>
      <c r="C674" s="516" t="s">
        <v>1587</v>
      </c>
      <c r="D674" s="517" t="s">
        <v>902</v>
      </c>
      <c r="E674" s="498"/>
      <c r="F674" s="498">
        <v>150000</v>
      </c>
      <c r="G674" s="519">
        <f t="shared" si="21"/>
        <v>49936139.272727251</v>
      </c>
    </row>
    <row r="675" spans="1:7" x14ac:dyDescent="0.25">
      <c r="A675" s="505">
        <v>60</v>
      </c>
      <c r="B675" s="488">
        <v>42305</v>
      </c>
      <c r="C675" s="516" t="s">
        <v>1556</v>
      </c>
      <c r="D675" s="517" t="s">
        <v>1557</v>
      </c>
      <c r="E675" s="498"/>
      <c r="F675" s="498">
        <v>15000</v>
      </c>
      <c r="G675" s="519">
        <f t="shared" si="21"/>
        <v>49921139.272727251</v>
      </c>
    </row>
    <row r="676" spans="1:7" x14ac:dyDescent="0.25">
      <c r="A676" s="505">
        <v>16</v>
      </c>
      <c r="B676" s="488">
        <v>42306</v>
      </c>
      <c r="C676" s="516" t="s">
        <v>1501</v>
      </c>
      <c r="D676" s="517" t="s">
        <v>1502</v>
      </c>
      <c r="E676" s="498"/>
      <c r="F676" s="498">
        <v>62250</v>
      </c>
      <c r="G676" s="519">
        <f t="shared" si="21"/>
        <v>49858889.272727251</v>
      </c>
    </row>
    <row r="677" spans="1:7" ht="30" x14ac:dyDescent="0.25">
      <c r="A677" s="505">
        <v>48</v>
      </c>
      <c r="B677" s="488">
        <v>42306</v>
      </c>
      <c r="C677" s="516" t="s">
        <v>1542</v>
      </c>
      <c r="D677" s="517" t="s">
        <v>1175</v>
      </c>
      <c r="E677" s="498"/>
      <c r="F677" s="498">
        <v>150000</v>
      </c>
      <c r="G677" s="519">
        <f t="shared" si="21"/>
        <v>49708889.272727251</v>
      </c>
    </row>
    <row r="678" spans="1:7" x14ac:dyDescent="0.25">
      <c r="A678" s="505">
        <v>49</v>
      </c>
      <c r="B678" s="488">
        <v>42306</v>
      </c>
      <c r="C678" s="547" t="s">
        <v>1543</v>
      </c>
      <c r="D678" s="517"/>
      <c r="E678" s="498">
        <v>6000</v>
      </c>
      <c r="F678" s="498"/>
      <c r="G678" s="519">
        <f t="shared" si="21"/>
        <v>49714889.272727251</v>
      </c>
    </row>
    <row r="679" spans="1:7" x14ac:dyDescent="0.25">
      <c r="A679" s="505">
        <v>59</v>
      </c>
      <c r="B679" s="488">
        <v>42306</v>
      </c>
      <c r="C679" s="516" t="s">
        <v>1555</v>
      </c>
      <c r="D679" s="517" t="s">
        <v>1151</v>
      </c>
      <c r="E679" s="498"/>
      <c r="F679" s="498">
        <v>7500</v>
      </c>
      <c r="G679" s="519">
        <f t="shared" si="21"/>
        <v>49707389.272727251</v>
      </c>
    </row>
    <row r="680" spans="1:7" x14ac:dyDescent="0.25">
      <c r="A680" s="505">
        <v>62</v>
      </c>
      <c r="B680" s="488">
        <v>42306</v>
      </c>
      <c r="C680" s="516" t="s">
        <v>1560</v>
      </c>
      <c r="D680" s="517" t="s">
        <v>1561</v>
      </c>
      <c r="E680" s="498"/>
      <c r="F680" s="498">
        <v>30000</v>
      </c>
      <c r="G680" s="519">
        <f t="shared" si="21"/>
        <v>49677389.272727251</v>
      </c>
    </row>
    <row r="681" spans="1:7" x14ac:dyDescent="0.25">
      <c r="A681" s="505">
        <v>64</v>
      </c>
      <c r="B681" s="488">
        <v>42306</v>
      </c>
      <c r="C681" s="516" t="s">
        <v>1564</v>
      </c>
      <c r="D681" s="517" t="s">
        <v>1565</v>
      </c>
      <c r="E681" s="498"/>
      <c r="F681" s="498">
        <v>660000</v>
      </c>
      <c r="G681" s="519">
        <f t="shared" si="21"/>
        <v>49017389.272727251</v>
      </c>
    </row>
    <row r="682" spans="1:7" x14ac:dyDescent="0.25">
      <c r="A682" s="505"/>
      <c r="B682" s="488"/>
      <c r="C682" s="516" t="s">
        <v>1566</v>
      </c>
      <c r="D682" s="517"/>
      <c r="E682" s="498"/>
      <c r="F682" s="498"/>
      <c r="G682" s="519">
        <f t="shared" si="21"/>
        <v>49017389.272727251</v>
      </c>
    </row>
    <row r="683" spans="1:7" x14ac:dyDescent="0.25">
      <c r="A683" s="505">
        <v>63</v>
      </c>
      <c r="B683" s="488">
        <v>42306</v>
      </c>
      <c r="C683" s="516" t="s">
        <v>1567</v>
      </c>
      <c r="D683" s="517"/>
      <c r="E683" s="498">
        <v>26400</v>
      </c>
      <c r="F683" s="498"/>
      <c r="G683" s="519">
        <f t="shared" si="21"/>
        <v>49043789.272727251</v>
      </c>
    </row>
    <row r="684" spans="1:7" x14ac:dyDescent="0.25">
      <c r="A684" s="505">
        <v>66</v>
      </c>
      <c r="B684" s="488">
        <v>42306</v>
      </c>
      <c r="C684" s="516" t="s">
        <v>1571</v>
      </c>
      <c r="D684" s="517" t="s">
        <v>1188</v>
      </c>
      <c r="E684" s="498"/>
      <c r="F684" s="498">
        <v>24000</v>
      </c>
      <c r="G684" s="519">
        <f t="shared" si="21"/>
        <v>49019789.272727251</v>
      </c>
    </row>
    <row r="685" spans="1:7" x14ac:dyDescent="0.25">
      <c r="A685" s="505">
        <v>75</v>
      </c>
      <c r="B685" s="488">
        <v>42306</v>
      </c>
      <c r="C685" s="516" t="s">
        <v>1584</v>
      </c>
      <c r="D685" s="517" t="s">
        <v>902</v>
      </c>
      <c r="E685" s="498"/>
      <c r="F685" s="498">
        <v>200000</v>
      </c>
      <c r="G685" s="519">
        <f t="shared" si="21"/>
        <v>48819789.272727251</v>
      </c>
    </row>
    <row r="686" spans="1:7" x14ac:dyDescent="0.25">
      <c r="A686" s="505">
        <v>55</v>
      </c>
      <c r="B686" s="488">
        <v>42307</v>
      </c>
      <c r="C686" s="516" t="s">
        <v>1549</v>
      </c>
      <c r="D686" s="517" t="s">
        <v>1550</v>
      </c>
      <c r="E686" s="498"/>
      <c r="F686" s="498">
        <v>15000</v>
      </c>
      <c r="G686" s="519">
        <f t="shared" si="21"/>
        <v>48804789.272727251</v>
      </c>
    </row>
    <row r="687" spans="1:7" x14ac:dyDescent="0.25">
      <c r="A687" s="505">
        <v>7</v>
      </c>
      <c r="B687" s="488">
        <v>42307</v>
      </c>
      <c r="C687" s="516" t="s">
        <v>1488</v>
      </c>
      <c r="D687" s="517" t="s">
        <v>1489</v>
      </c>
      <c r="E687" s="498"/>
      <c r="F687" s="498">
        <v>15750</v>
      </c>
      <c r="G687" s="519">
        <f t="shared" si="21"/>
        <v>48789039.272727251</v>
      </c>
    </row>
    <row r="688" spans="1:7" x14ac:dyDescent="0.25">
      <c r="A688" s="505">
        <v>8</v>
      </c>
      <c r="B688" s="488">
        <v>42307</v>
      </c>
      <c r="C688" s="516" t="s">
        <v>1490</v>
      </c>
      <c r="D688" s="517" t="s">
        <v>1491</v>
      </c>
      <c r="E688" s="498"/>
      <c r="F688" s="498">
        <v>136250</v>
      </c>
      <c r="G688" s="519">
        <f t="shared" si="21"/>
        <v>48652789.272727251</v>
      </c>
    </row>
    <row r="689" spans="1:7" x14ac:dyDescent="0.25">
      <c r="A689" s="505">
        <v>9</v>
      </c>
      <c r="B689" s="488">
        <v>42307</v>
      </c>
      <c r="C689" s="516" t="s">
        <v>1492</v>
      </c>
      <c r="D689" s="517" t="s">
        <v>867</v>
      </c>
      <c r="E689" s="498"/>
      <c r="F689" s="498">
        <v>37500</v>
      </c>
      <c r="G689" s="519">
        <f t="shared" si="21"/>
        <v>48615289.272727251</v>
      </c>
    </row>
    <row r="690" spans="1:7" x14ac:dyDescent="0.25">
      <c r="A690" s="505">
        <v>10</v>
      </c>
      <c r="B690" s="488">
        <v>42307</v>
      </c>
      <c r="C690" s="516" t="s">
        <v>1493</v>
      </c>
      <c r="D690" s="517" t="s">
        <v>877</v>
      </c>
      <c r="E690" s="498"/>
      <c r="F690" s="498">
        <v>125000</v>
      </c>
      <c r="G690" s="519">
        <f t="shared" si="21"/>
        <v>48490289.272727251</v>
      </c>
    </row>
    <row r="691" spans="1:7" x14ac:dyDescent="0.25">
      <c r="A691" s="505">
        <v>34</v>
      </c>
      <c r="B691" s="488">
        <v>42307</v>
      </c>
      <c r="C691" s="516" t="s">
        <v>1525</v>
      </c>
      <c r="D691" s="517" t="s">
        <v>872</v>
      </c>
      <c r="E691" s="498"/>
      <c r="F691" s="498">
        <v>24450</v>
      </c>
      <c r="G691" s="519">
        <f t="shared" si="21"/>
        <v>48465839.272727251</v>
      </c>
    </row>
    <row r="692" spans="1:7" x14ac:dyDescent="0.25">
      <c r="A692" s="505">
        <v>36</v>
      </c>
      <c r="B692" s="488">
        <v>42307</v>
      </c>
      <c r="C692" s="516" t="s">
        <v>1528</v>
      </c>
      <c r="D692" s="517" t="s">
        <v>983</v>
      </c>
      <c r="E692" s="498"/>
      <c r="F692" s="498">
        <v>100000</v>
      </c>
      <c r="G692" s="519">
        <f t="shared" si="21"/>
        <v>48365839.272727251</v>
      </c>
    </row>
    <row r="693" spans="1:7" x14ac:dyDescent="0.25">
      <c r="A693" s="505">
        <v>37</v>
      </c>
      <c r="B693" s="488">
        <v>42307</v>
      </c>
      <c r="C693" s="516" t="s">
        <v>1529</v>
      </c>
      <c r="D693" s="517" t="s">
        <v>950</v>
      </c>
      <c r="E693" s="498"/>
      <c r="F693" s="498">
        <v>630000</v>
      </c>
      <c r="G693" s="519">
        <f t="shared" si="21"/>
        <v>47735839.272727251</v>
      </c>
    </row>
    <row r="694" spans="1:7" x14ac:dyDescent="0.25">
      <c r="A694" s="505"/>
      <c r="B694" s="488"/>
      <c r="C694" s="516" t="s">
        <v>1530</v>
      </c>
      <c r="D694" s="517"/>
      <c r="E694" s="498"/>
      <c r="F694" s="498"/>
      <c r="G694" s="519">
        <f t="shared" si="21"/>
        <v>47735839.272727251</v>
      </c>
    </row>
    <row r="695" spans="1:7" x14ac:dyDescent="0.25">
      <c r="A695" s="505">
        <v>38</v>
      </c>
      <c r="B695" s="488">
        <v>42307</v>
      </c>
      <c r="C695" s="516" t="s">
        <v>1531</v>
      </c>
      <c r="D695" s="517"/>
      <c r="E695" s="498">
        <v>25200</v>
      </c>
      <c r="F695" s="498"/>
      <c r="G695" s="519">
        <f t="shared" si="21"/>
        <v>47761039.272727251</v>
      </c>
    </row>
    <row r="696" spans="1:7" x14ac:dyDescent="0.25">
      <c r="A696" s="505">
        <v>39</v>
      </c>
      <c r="B696" s="488">
        <v>42307</v>
      </c>
      <c r="C696" s="516" t="s">
        <v>1532</v>
      </c>
      <c r="D696" s="517" t="s">
        <v>990</v>
      </c>
      <c r="E696" s="498"/>
      <c r="F696" s="498">
        <v>1830000</v>
      </c>
      <c r="G696" s="519">
        <f t="shared" si="21"/>
        <v>45931039.272727251</v>
      </c>
    </row>
    <row r="697" spans="1:7" x14ac:dyDescent="0.25">
      <c r="A697" s="505"/>
      <c r="B697" s="488"/>
      <c r="C697" s="516" t="s">
        <v>1533</v>
      </c>
      <c r="D697" s="517"/>
      <c r="E697" s="498"/>
      <c r="F697" s="498"/>
      <c r="G697" s="519">
        <f t="shared" si="21"/>
        <v>45931039.272727251</v>
      </c>
    </row>
    <row r="698" spans="1:7" x14ac:dyDescent="0.25">
      <c r="A698" s="505">
        <v>40</v>
      </c>
      <c r="B698" s="488">
        <v>42307</v>
      </c>
      <c r="C698" s="516" t="s">
        <v>1534</v>
      </c>
      <c r="D698" s="517"/>
      <c r="E698" s="498">
        <v>73200</v>
      </c>
      <c r="F698" s="498"/>
      <c r="G698" s="519">
        <f t="shared" si="21"/>
        <v>46004239.272727251</v>
      </c>
    </row>
    <row r="699" spans="1:7" x14ac:dyDescent="0.25">
      <c r="A699" s="505">
        <v>79</v>
      </c>
      <c r="B699" s="488">
        <v>42307</v>
      </c>
      <c r="C699" s="516" t="s">
        <v>1588</v>
      </c>
      <c r="D699" s="517" t="s">
        <v>902</v>
      </c>
      <c r="E699" s="498"/>
      <c r="F699" s="498">
        <v>400000</v>
      </c>
      <c r="G699" s="519">
        <f t="shared" si="21"/>
        <v>45604239.272727251</v>
      </c>
    </row>
    <row r="700" spans="1:7" x14ac:dyDescent="0.25">
      <c r="A700" s="505">
        <v>80</v>
      </c>
      <c r="B700" s="488">
        <v>42307</v>
      </c>
      <c r="C700" s="516" t="s">
        <v>1589</v>
      </c>
      <c r="D700" s="517" t="s">
        <v>902</v>
      </c>
      <c r="E700" s="498"/>
      <c r="F700" s="498">
        <v>125000</v>
      </c>
      <c r="G700" s="519">
        <f t="shared" si="21"/>
        <v>45479239.272727251</v>
      </c>
    </row>
    <row r="701" spans="1:7" x14ac:dyDescent="0.25">
      <c r="A701" s="505">
        <v>81</v>
      </c>
      <c r="B701" s="488">
        <v>42307</v>
      </c>
      <c r="C701" s="516" t="s">
        <v>1590</v>
      </c>
      <c r="D701" s="517" t="s">
        <v>902</v>
      </c>
      <c r="E701" s="498"/>
      <c r="F701" s="498">
        <v>100000</v>
      </c>
      <c r="G701" s="519">
        <f t="shared" si="21"/>
        <v>45379239.272727251</v>
      </c>
    </row>
    <row r="702" spans="1:7" x14ac:dyDescent="0.25">
      <c r="A702" s="505">
        <v>82</v>
      </c>
      <c r="B702" s="488">
        <v>42307</v>
      </c>
      <c r="C702" s="516" t="s">
        <v>1591</v>
      </c>
      <c r="D702" s="517" t="s">
        <v>902</v>
      </c>
      <c r="E702" s="498"/>
      <c r="F702" s="498">
        <v>150000</v>
      </c>
      <c r="G702" s="519">
        <f t="shared" si="21"/>
        <v>45229239.272727251</v>
      </c>
    </row>
    <row r="703" spans="1:7" x14ac:dyDescent="0.25">
      <c r="A703" s="505">
        <v>83</v>
      </c>
      <c r="B703" s="488">
        <v>42307</v>
      </c>
      <c r="C703" s="516" t="s">
        <v>1592</v>
      </c>
      <c r="D703" s="517" t="s">
        <v>902</v>
      </c>
      <c r="E703" s="498"/>
      <c r="F703" s="498">
        <v>50000</v>
      </c>
      <c r="G703" s="519">
        <f t="shared" si="21"/>
        <v>45179239.272727251</v>
      </c>
    </row>
    <row r="704" spans="1:7" x14ac:dyDescent="0.25">
      <c r="A704" s="505">
        <v>84</v>
      </c>
      <c r="B704" s="488">
        <v>42307</v>
      </c>
      <c r="C704" s="516" t="s">
        <v>1593</v>
      </c>
      <c r="D704" s="517" t="s">
        <v>1337</v>
      </c>
      <c r="E704" s="498"/>
      <c r="F704" s="498">
        <v>1790000</v>
      </c>
      <c r="G704" s="519">
        <f t="shared" si="21"/>
        <v>43389239.272727251</v>
      </c>
    </row>
    <row r="705" spans="1:7" x14ac:dyDescent="0.25">
      <c r="A705" s="505">
        <v>85</v>
      </c>
      <c r="B705" s="488">
        <v>42307</v>
      </c>
      <c r="C705" s="516" t="s">
        <v>1254</v>
      </c>
      <c r="D705" s="517"/>
      <c r="E705" s="498"/>
      <c r="F705" s="498">
        <v>11898679</v>
      </c>
      <c r="G705" s="519">
        <f t="shared" si="21"/>
        <v>31490560.272727251</v>
      </c>
    </row>
    <row r="706" spans="1:7" x14ac:dyDescent="0.25">
      <c r="A706" s="505">
        <v>86</v>
      </c>
      <c r="B706" s="488">
        <v>42307</v>
      </c>
      <c r="C706" s="516" t="s">
        <v>1255</v>
      </c>
      <c r="D706" s="517"/>
      <c r="E706" s="498">
        <v>11898679</v>
      </c>
      <c r="F706" s="498"/>
      <c r="G706" s="519">
        <f t="shared" si="21"/>
        <v>43389239.272727251</v>
      </c>
    </row>
    <row r="707" spans="1:7" x14ac:dyDescent="0.25">
      <c r="A707" s="505">
        <v>89</v>
      </c>
      <c r="B707" s="488">
        <v>42307</v>
      </c>
      <c r="C707" s="516" t="s">
        <v>1594</v>
      </c>
      <c r="D707" s="517" t="s">
        <v>1595</v>
      </c>
      <c r="E707" s="498"/>
      <c r="F707" s="498">
        <v>5050000</v>
      </c>
      <c r="G707" s="519">
        <f t="shared" si="21"/>
        <v>38339239.272727251</v>
      </c>
    </row>
    <row r="708" spans="1:7" x14ac:dyDescent="0.25">
      <c r="A708" s="505">
        <v>90</v>
      </c>
      <c r="B708" s="488">
        <v>42307</v>
      </c>
      <c r="C708" s="516" t="s">
        <v>1596</v>
      </c>
      <c r="D708" s="517"/>
      <c r="E708" s="498">
        <v>235000</v>
      </c>
      <c r="F708" s="498"/>
      <c r="G708" s="519">
        <f t="shared" si="21"/>
        <v>38574239.272727251</v>
      </c>
    </row>
    <row r="709" spans="1:7" x14ac:dyDescent="0.25">
      <c r="A709" s="505">
        <v>93</v>
      </c>
      <c r="B709" s="488">
        <v>42307</v>
      </c>
      <c r="C709" s="516" t="s">
        <v>1597</v>
      </c>
      <c r="D709" s="517" t="s">
        <v>1595</v>
      </c>
      <c r="E709" s="498"/>
      <c r="F709" s="498">
        <v>4000000</v>
      </c>
      <c r="G709" s="519">
        <f t="shared" si="21"/>
        <v>34574239.272727251</v>
      </c>
    </row>
    <row r="710" spans="1:7" x14ac:dyDescent="0.25">
      <c r="A710" s="505">
        <v>94</v>
      </c>
      <c r="B710" s="488">
        <v>42307</v>
      </c>
      <c r="C710" s="516" t="s">
        <v>1598</v>
      </c>
      <c r="D710" s="517"/>
      <c r="E710" s="498">
        <v>183750</v>
      </c>
      <c r="F710" s="498"/>
      <c r="G710" s="519">
        <f t="shared" si="21"/>
        <v>34757989.272727251</v>
      </c>
    </row>
    <row r="711" spans="1:7" x14ac:dyDescent="0.25">
      <c r="A711" s="505">
        <v>95</v>
      </c>
      <c r="B711" s="488">
        <v>42307</v>
      </c>
      <c r="C711" s="516" t="s">
        <v>1599</v>
      </c>
      <c r="D711" s="517" t="s">
        <v>1595</v>
      </c>
      <c r="E711" s="498"/>
      <c r="F711" s="498">
        <v>2630000</v>
      </c>
      <c r="G711" s="519">
        <f t="shared" si="21"/>
        <v>32127989.272727251</v>
      </c>
    </row>
    <row r="712" spans="1:7" x14ac:dyDescent="0.25">
      <c r="A712" s="505">
        <v>96</v>
      </c>
      <c r="B712" s="488">
        <v>42307</v>
      </c>
      <c r="C712" s="516" t="s">
        <v>1600</v>
      </c>
      <c r="D712" s="517"/>
      <c r="E712" s="498">
        <v>118500</v>
      </c>
      <c r="F712" s="498"/>
      <c r="G712" s="519">
        <f t="shared" si="21"/>
        <v>32246489.272727251</v>
      </c>
    </row>
    <row r="713" spans="1:7" x14ac:dyDescent="0.25">
      <c r="A713" s="505">
        <v>97</v>
      </c>
      <c r="B713" s="488">
        <v>42307</v>
      </c>
      <c r="C713" s="516" t="s">
        <v>1601</v>
      </c>
      <c r="D713" s="517" t="s">
        <v>1595</v>
      </c>
      <c r="E713" s="498"/>
      <c r="F713" s="498">
        <v>3136000</v>
      </c>
      <c r="G713" s="519">
        <f t="shared" si="21"/>
        <v>29110489.272727251</v>
      </c>
    </row>
    <row r="714" spans="1:7" x14ac:dyDescent="0.25">
      <c r="A714" s="505">
        <v>98</v>
      </c>
      <c r="B714" s="488">
        <v>42307</v>
      </c>
      <c r="C714" s="516" t="s">
        <v>1602</v>
      </c>
      <c r="D714" s="517"/>
      <c r="E714" s="498">
        <v>156800</v>
      </c>
      <c r="F714" s="498"/>
      <c r="G714" s="519">
        <f t="shared" si="21"/>
        <v>29267289.272727251</v>
      </c>
    </row>
    <row r="715" spans="1:7" x14ac:dyDescent="0.25">
      <c r="A715" s="505">
        <v>99</v>
      </c>
      <c r="B715" s="488">
        <v>42307</v>
      </c>
      <c r="C715" s="516" t="s">
        <v>1603</v>
      </c>
      <c r="D715" s="517" t="s">
        <v>1595</v>
      </c>
      <c r="E715" s="498"/>
      <c r="F715" s="498">
        <v>2650000</v>
      </c>
      <c r="G715" s="519">
        <f t="shared" si="21"/>
        <v>26617289.272727251</v>
      </c>
    </row>
    <row r="716" spans="1:7" x14ac:dyDescent="0.25">
      <c r="A716" s="505">
        <v>100</v>
      </c>
      <c r="B716" s="488">
        <v>42307</v>
      </c>
      <c r="C716" s="516" t="s">
        <v>1604</v>
      </c>
      <c r="D716" s="517"/>
      <c r="E716" s="498">
        <v>132500</v>
      </c>
      <c r="F716" s="498"/>
      <c r="G716" s="519">
        <f t="shared" si="21"/>
        <v>26749789.272727251</v>
      </c>
    </row>
    <row r="717" spans="1:7" x14ac:dyDescent="0.25">
      <c r="A717" s="505">
        <v>101</v>
      </c>
      <c r="B717" s="488">
        <v>42307</v>
      </c>
      <c r="C717" s="516" t="s">
        <v>1605</v>
      </c>
      <c r="D717" s="517" t="s">
        <v>1595</v>
      </c>
      <c r="E717" s="498"/>
      <c r="F717" s="498">
        <v>3795000</v>
      </c>
      <c r="G717" s="519">
        <f t="shared" si="21"/>
        <v>22954789.272727251</v>
      </c>
    </row>
    <row r="718" spans="1:7" x14ac:dyDescent="0.25">
      <c r="A718" s="505">
        <v>102</v>
      </c>
      <c r="B718" s="488">
        <v>42307</v>
      </c>
      <c r="C718" s="516" t="s">
        <v>1606</v>
      </c>
      <c r="D718" s="517"/>
      <c r="E718" s="498">
        <v>189750</v>
      </c>
      <c r="F718" s="498"/>
      <c r="G718" s="519">
        <f t="shared" si="21"/>
        <v>23144539.272727251</v>
      </c>
    </row>
    <row r="719" spans="1:7" x14ac:dyDescent="0.25">
      <c r="A719" s="505">
        <v>103</v>
      </c>
      <c r="B719" s="488">
        <v>42307</v>
      </c>
      <c r="C719" s="516" t="s">
        <v>1607</v>
      </c>
      <c r="D719" s="517" t="s">
        <v>1595</v>
      </c>
      <c r="E719" s="498"/>
      <c r="F719" s="498">
        <v>2850000</v>
      </c>
      <c r="G719" s="519">
        <f t="shared" si="21"/>
        <v>20294539.272727251</v>
      </c>
    </row>
    <row r="720" spans="1:7" x14ac:dyDescent="0.25">
      <c r="A720" s="505">
        <v>104</v>
      </c>
      <c r="B720" s="488">
        <v>42307</v>
      </c>
      <c r="C720" s="516" t="s">
        <v>1608</v>
      </c>
      <c r="D720" s="517"/>
      <c r="E720" s="498">
        <v>142500</v>
      </c>
      <c r="F720" s="498"/>
      <c r="G720" s="519">
        <f t="shared" si="21"/>
        <v>20437039.272727251</v>
      </c>
    </row>
    <row r="721" spans="1:7" x14ac:dyDescent="0.25">
      <c r="A721" s="505">
        <v>105</v>
      </c>
      <c r="B721" s="488">
        <v>42307</v>
      </c>
      <c r="C721" s="516" t="s">
        <v>1609</v>
      </c>
      <c r="D721" s="517" t="s">
        <v>1595</v>
      </c>
      <c r="E721" s="498"/>
      <c r="F721" s="498">
        <v>4960000</v>
      </c>
      <c r="G721" s="519">
        <f t="shared" si="21"/>
        <v>15477039.272727251</v>
      </c>
    </row>
    <row r="722" spans="1:7" x14ac:dyDescent="0.25">
      <c r="A722" s="505">
        <v>106</v>
      </c>
      <c r="B722" s="488">
        <v>42307</v>
      </c>
      <c r="C722" s="516" t="s">
        <v>1610</v>
      </c>
      <c r="D722" s="517"/>
      <c r="E722" s="498">
        <v>248000</v>
      </c>
      <c r="F722" s="498"/>
      <c r="G722" s="519">
        <f t="shared" si="21"/>
        <v>15725039.272727251</v>
      </c>
    </row>
    <row r="723" spans="1:7" x14ac:dyDescent="0.25">
      <c r="A723" s="505">
        <v>107</v>
      </c>
      <c r="B723" s="488">
        <v>42307</v>
      </c>
      <c r="C723" s="516" t="s">
        <v>1611</v>
      </c>
      <c r="D723" s="517"/>
      <c r="E723" s="498"/>
      <c r="F723" s="498">
        <v>1200000</v>
      </c>
      <c r="G723" s="519">
        <f t="shared" si="21"/>
        <v>14525039.272727251</v>
      </c>
    </row>
    <row r="724" spans="1:7" x14ac:dyDescent="0.25">
      <c r="A724" s="505">
        <v>108</v>
      </c>
      <c r="B724" s="488">
        <v>42307</v>
      </c>
      <c r="C724" s="516" t="s">
        <v>1612</v>
      </c>
      <c r="D724" s="517"/>
      <c r="E724" s="498"/>
      <c r="F724" s="498"/>
      <c r="G724" s="519">
        <f t="shared" si="21"/>
        <v>14525039.272727251</v>
      </c>
    </row>
    <row r="725" spans="1:7" x14ac:dyDescent="0.25">
      <c r="A725" s="505">
        <v>109</v>
      </c>
      <c r="B725" s="488">
        <v>42285</v>
      </c>
      <c r="C725" s="516" t="s">
        <v>1613</v>
      </c>
      <c r="D725" s="517"/>
      <c r="E725" s="498"/>
      <c r="F725" s="498">
        <v>500000</v>
      </c>
      <c r="G725" s="519">
        <f t="shared" si="21"/>
        <v>14025039.272727251</v>
      </c>
    </row>
    <row r="726" spans="1:7" x14ac:dyDescent="0.25">
      <c r="A726" s="505"/>
      <c r="B726" s="488"/>
      <c r="C726" s="516" t="s">
        <v>1614</v>
      </c>
      <c r="D726" s="517"/>
      <c r="E726" s="498"/>
      <c r="F726" s="498"/>
      <c r="G726" s="519">
        <f t="shared" si="21"/>
        <v>14025039.272727251</v>
      </c>
    </row>
    <row r="727" spans="1:7" x14ac:dyDescent="0.25">
      <c r="A727" s="505">
        <v>110</v>
      </c>
      <c r="B727" s="488">
        <v>42285</v>
      </c>
      <c r="C727" s="547" t="s">
        <v>1615</v>
      </c>
      <c r="D727" s="517"/>
      <c r="E727" s="498">
        <v>20000</v>
      </c>
      <c r="F727" s="498"/>
      <c r="G727" s="519">
        <f t="shared" si="21"/>
        <v>14045039.272727251</v>
      </c>
    </row>
    <row r="728" spans="1:7" x14ac:dyDescent="0.25">
      <c r="A728" s="505">
        <v>111</v>
      </c>
      <c r="B728" s="488">
        <v>42307</v>
      </c>
      <c r="C728" s="516" t="s">
        <v>1616</v>
      </c>
      <c r="D728" s="517"/>
      <c r="E728" s="498"/>
      <c r="F728" s="498">
        <v>8000000</v>
      </c>
      <c r="G728" s="519">
        <f t="shared" si="21"/>
        <v>6045039.2727272511</v>
      </c>
    </row>
    <row r="729" spans="1:7" x14ac:dyDescent="0.25">
      <c r="A729" s="505">
        <v>112</v>
      </c>
      <c r="B729" s="488">
        <v>42307</v>
      </c>
      <c r="C729" s="516" t="s">
        <v>1617</v>
      </c>
      <c r="D729" s="517"/>
      <c r="E729" s="498">
        <v>727273</v>
      </c>
      <c r="F729" s="498"/>
      <c r="G729" s="519">
        <f t="shared" si="21"/>
        <v>6772312.2727272511</v>
      </c>
    </row>
    <row r="730" spans="1:7" x14ac:dyDescent="0.25">
      <c r="A730" s="505">
        <v>113</v>
      </c>
      <c r="B730" s="488">
        <v>42307</v>
      </c>
      <c r="C730" s="516" t="s">
        <v>1618</v>
      </c>
      <c r="D730" s="517"/>
      <c r="E730" s="498">
        <v>109091</v>
      </c>
      <c r="F730" s="498"/>
      <c r="G730" s="519">
        <f t="shared" si="21"/>
        <v>6881403.2727272511</v>
      </c>
    </row>
    <row r="731" spans="1:7" x14ac:dyDescent="0.25">
      <c r="A731" s="505">
        <v>114</v>
      </c>
      <c r="B731" s="488">
        <v>42307</v>
      </c>
      <c r="C731" s="516" t="s">
        <v>1619</v>
      </c>
      <c r="D731" s="517"/>
      <c r="E731" s="498"/>
      <c r="F731" s="498">
        <v>727273</v>
      </c>
      <c r="G731" s="519">
        <f t="shared" si="21"/>
        <v>6154130.2727272511</v>
      </c>
    </row>
    <row r="732" spans="1:7" x14ac:dyDescent="0.25">
      <c r="A732" s="505">
        <v>115</v>
      </c>
      <c r="B732" s="488">
        <v>42307</v>
      </c>
      <c r="C732" s="516" t="s">
        <v>1620</v>
      </c>
      <c r="D732" s="517"/>
      <c r="E732" s="498"/>
      <c r="F732" s="498">
        <v>109091</v>
      </c>
      <c r="G732" s="519">
        <f t="shared" si="21"/>
        <v>6045039.2727272511</v>
      </c>
    </row>
    <row r="733" spans="1:7" s="529" customFormat="1" x14ac:dyDescent="0.25">
      <c r="A733" s="524">
        <v>118</v>
      </c>
      <c r="B733" s="515">
        <v>42307</v>
      </c>
      <c r="C733" s="525" t="s">
        <v>1624</v>
      </c>
      <c r="D733" s="526" t="s">
        <v>800</v>
      </c>
      <c r="E733" s="527">
        <v>93625229</v>
      </c>
      <c r="F733" s="527"/>
      <c r="G733" s="519">
        <f t="shared" si="21"/>
        <v>99670268.272727251</v>
      </c>
    </row>
    <row r="734" spans="1:7" x14ac:dyDescent="0.25">
      <c r="A734" s="487">
        <v>1</v>
      </c>
      <c r="B734" s="488">
        <v>42310</v>
      </c>
      <c r="C734" s="494" t="s">
        <v>1627</v>
      </c>
      <c r="D734" s="517" t="s">
        <v>800</v>
      </c>
      <c r="E734" s="490"/>
      <c r="F734" s="490">
        <v>93625229</v>
      </c>
      <c r="G734" s="519">
        <f>G733+E734-F734</f>
        <v>6045039.2727272511</v>
      </c>
    </row>
    <row r="735" spans="1:7" x14ac:dyDescent="0.25">
      <c r="A735" s="487">
        <v>2</v>
      </c>
      <c r="B735" s="488">
        <v>42317</v>
      </c>
      <c r="C735" s="494" t="s">
        <v>1628</v>
      </c>
      <c r="D735" s="487"/>
      <c r="E735" s="490">
        <v>17710000</v>
      </c>
      <c r="F735" s="490"/>
      <c r="G735" s="492">
        <f t="shared" ref="G735:G741" si="22">G734+E735-F735</f>
        <v>23755039.272727251</v>
      </c>
    </row>
    <row r="736" spans="1:7" x14ac:dyDescent="0.25">
      <c r="A736" s="487">
        <v>3</v>
      </c>
      <c r="B736" s="488">
        <v>42317</v>
      </c>
      <c r="C736" s="494" t="s">
        <v>1629</v>
      </c>
      <c r="D736" s="487"/>
      <c r="E736" s="490"/>
      <c r="F736" s="490">
        <v>17710000</v>
      </c>
      <c r="G736" s="492">
        <f t="shared" si="22"/>
        <v>6045039.2727272511</v>
      </c>
    </row>
    <row r="737" spans="1:7" x14ac:dyDescent="0.25">
      <c r="A737" s="487">
        <v>4</v>
      </c>
      <c r="B737" s="488">
        <v>42317</v>
      </c>
      <c r="C737" s="494" t="s">
        <v>1630</v>
      </c>
      <c r="D737" s="487"/>
      <c r="E737" s="490">
        <v>61896713</v>
      </c>
      <c r="F737" s="490"/>
      <c r="G737" s="492">
        <f t="shared" si="22"/>
        <v>67941752.272727251</v>
      </c>
    </row>
    <row r="738" spans="1:7" x14ac:dyDescent="0.25">
      <c r="A738" s="487">
        <v>5</v>
      </c>
      <c r="B738" s="488">
        <v>42338</v>
      </c>
      <c r="C738" s="494" t="s">
        <v>1631</v>
      </c>
      <c r="D738" s="487"/>
      <c r="E738" s="490">
        <v>93753944</v>
      </c>
      <c r="F738" s="490"/>
      <c r="G738" s="492">
        <f t="shared" si="22"/>
        <v>161695696.27272725</v>
      </c>
    </row>
    <row r="739" spans="1:7" x14ac:dyDescent="0.25">
      <c r="A739" s="549"/>
      <c r="B739" s="550"/>
      <c r="C739" s="551"/>
      <c r="D739" s="549"/>
      <c r="E739" s="552"/>
      <c r="F739" s="552"/>
      <c r="G739" s="553">
        <f t="shared" si="22"/>
        <v>161695696.27272725</v>
      </c>
    </row>
    <row r="740" spans="1:7" x14ac:dyDescent="0.25">
      <c r="A740" s="549"/>
      <c r="B740" s="550"/>
      <c r="C740" s="551"/>
      <c r="D740" s="549"/>
      <c r="E740" s="552"/>
      <c r="F740" s="552"/>
      <c r="G740" s="553">
        <f t="shared" si="22"/>
        <v>161695696.27272725</v>
      </c>
    </row>
    <row r="741" spans="1:7" x14ac:dyDescent="0.25">
      <c r="A741" s="487"/>
      <c r="B741" s="488"/>
      <c r="C741" s="494"/>
      <c r="D741" s="487"/>
      <c r="E741" s="490"/>
      <c r="F741" s="490"/>
      <c r="G741" s="492">
        <f t="shared" si="22"/>
        <v>161695696.27272725</v>
      </c>
    </row>
    <row r="742" spans="1:7" s="529" customFormat="1" x14ac:dyDescent="0.25">
      <c r="A742" s="531">
        <v>1</v>
      </c>
      <c r="B742" s="515">
        <v>42339</v>
      </c>
      <c r="C742" s="525" t="s">
        <v>1634</v>
      </c>
      <c r="D742" s="526" t="s">
        <v>800</v>
      </c>
      <c r="E742" s="533"/>
      <c r="F742" s="532">
        <v>93753944</v>
      </c>
      <c r="G742" s="492">
        <f t="shared" ref="G742:G805" si="23">G741+E742-F742</f>
        <v>67941752.272727251</v>
      </c>
    </row>
    <row r="743" spans="1:7" x14ac:dyDescent="0.25">
      <c r="A743" s="487">
        <v>2</v>
      </c>
      <c r="B743" s="488">
        <v>42339</v>
      </c>
      <c r="C743" s="516" t="s">
        <v>1254</v>
      </c>
      <c r="D743" s="487"/>
      <c r="E743" s="492"/>
      <c r="F743" s="490">
        <v>61896713</v>
      </c>
      <c r="G743" s="492">
        <f t="shared" si="23"/>
        <v>6045039.2727272511</v>
      </c>
    </row>
    <row r="744" spans="1:7" x14ac:dyDescent="0.25">
      <c r="A744" s="487">
        <v>3</v>
      </c>
      <c r="B744" s="488">
        <v>42339</v>
      </c>
      <c r="C744" s="516" t="s">
        <v>1635</v>
      </c>
      <c r="D744" s="487"/>
      <c r="E744" s="490">
        <v>61896713</v>
      </c>
      <c r="F744" s="490"/>
      <c r="G744" s="492">
        <f t="shared" si="23"/>
        <v>67941752.272727251</v>
      </c>
    </row>
    <row r="745" spans="1:7" x14ac:dyDescent="0.25">
      <c r="A745" s="487">
        <v>4</v>
      </c>
      <c r="B745" s="488">
        <v>42339</v>
      </c>
      <c r="C745" s="516" t="s">
        <v>1636</v>
      </c>
      <c r="D745" s="487"/>
      <c r="E745" s="490">
        <v>10341350</v>
      </c>
      <c r="F745" s="490"/>
      <c r="G745" s="492">
        <f t="shared" si="23"/>
        <v>78283102.272727251</v>
      </c>
    </row>
    <row r="746" spans="1:7" x14ac:dyDescent="0.25">
      <c r="A746" s="487">
        <v>39</v>
      </c>
      <c r="B746" s="488">
        <v>42340</v>
      </c>
      <c r="C746" s="489" t="s">
        <v>1674</v>
      </c>
      <c r="D746" s="487" t="s">
        <v>852</v>
      </c>
      <c r="E746" s="490"/>
      <c r="F746" s="498">
        <v>50000</v>
      </c>
      <c r="G746" s="492">
        <f t="shared" si="23"/>
        <v>78233102.272727251</v>
      </c>
    </row>
    <row r="747" spans="1:7" x14ac:dyDescent="0.25">
      <c r="A747" s="487"/>
      <c r="B747" s="488">
        <v>42340</v>
      </c>
      <c r="C747" s="489" t="s">
        <v>1676</v>
      </c>
      <c r="D747" s="487"/>
      <c r="E747" s="490"/>
      <c r="F747" s="498">
        <v>30000</v>
      </c>
      <c r="G747" s="492">
        <f t="shared" si="23"/>
        <v>78203102.272727251</v>
      </c>
    </row>
    <row r="748" spans="1:7" x14ac:dyDescent="0.25">
      <c r="A748" s="487"/>
      <c r="B748" s="488">
        <v>42340</v>
      </c>
      <c r="C748" s="489" t="s">
        <v>1678</v>
      </c>
      <c r="D748" s="487"/>
      <c r="E748" s="490"/>
      <c r="F748" s="498">
        <v>50054</v>
      </c>
      <c r="G748" s="492">
        <f t="shared" si="23"/>
        <v>78153048.272727251</v>
      </c>
    </row>
    <row r="749" spans="1:7" ht="30" x14ac:dyDescent="0.25">
      <c r="A749" s="487">
        <v>66</v>
      </c>
      <c r="B749" s="488">
        <v>42340</v>
      </c>
      <c r="C749" s="489" t="s">
        <v>1909</v>
      </c>
      <c r="D749" s="487" t="s">
        <v>981</v>
      </c>
      <c r="E749" s="490"/>
      <c r="F749" s="491">
        <v>225000</v>
      </c>
      <c r="G749" s="492">
        <f t="shared" si="23"/>
        <v>77928048.272727251</v>
      </c>
    </row>
    <row r="750" spans="1:7" x14ac:dyDescent="0.25">
      <c r="A750" s="487">
        <v>71</v>
      </c>
      <c r="B750" s="488">
        <v>42340</v>
      </c>
      <c r="C750" s="489" t="s">
        <v>1716</v>
      </c>
      <c r="D750" s="487" t="s">
        <v>1717</v>
      </c>
      <c r="E750" s="490"/>
      <c r="F750" s="491">
        <v>80000</v>
      </c>
      <c r="G750" s="492">
        <f t="shared" si="23"/>
        <v>77848048.272727251</v>
      </c>
    </row>
    <row r="751" spans="1:7" ht="30" x14ac:dyDescent="0.25">
      <c r="A751" s="487">
        <v>73</v>
      </c>
      <c r="B751" s="488">
        <v>42340</v>
      </c>
      <c r="C751" s="489" t="s">
        <v>1910</v>
      </c>
      <c r="D751" s="487" t="s">
        <v>1175</v>
      </c>
      <c r="E751" s="490"/>
      <c r="F751" s="491">
        <v>200000</v>
      </c>
      <c r="G751" s="492">
        <f t="shared" si="23"/>
        <v>77648048.272727251</v>
      </c>
    </row>
    <row r="752" spans="1:7" x14ac:dyDescent="0.25">
      <c r="A752" s="487">
        <v>74</v>
      </c>
      <c r="B752" s="488">
        <v>42340</v>
      </c>
      <c r="C752" s="489" t="s">
        <v>1721</v>
      </c>
      <c r="D752" s="487"/>
      <c r="E752" s="490">
        <v>8000</v>
      </c>
      <c r="F752" s="491"/>
      <c r="G752" s="492">
        <f t="shared" si="23"/>
        <v>77656048.272727251</v>
      </c>
    </row>
    <row r="753" spans="1:7" ht="30" x14ac:dyDescent="0.25">
      <c r="A753" s="487">
        <v>82</v>
      </c>
      <c r="B753" s="488">
        <v>42340</v>
      </c>
      <c r="C753" s="489" t="s">
        <v>1911</v>
      </c>
      <c r="D753" s="487" t="s">
        <v>1377</v>
      </c>
      <c r="E753" s="490"/>
      <c r="F753" s="491">
        <v>637500</v>
      </c>
      <c r="G753" s="492">
        <f t="shared" si="23"/>
        <v>77018548.272727251</v>
      </c>
    </row>
    <row r="754" spans="1:7" x14ac:dyDescent="0.25">
      <c r="A754" s="487">
        <v>83</v>
      </c>
      <c r="B754" s="488">
        <v>42340</v>
      </c>
      <c r="C754" s="489" t="s">
        <v>1739</v>
      </c>
      <c r="D754" s="487"/>
      <c r="E754" s="490">
        <v>25500</v>
      </c>
      <c r="F754" s="491"/>
      <c r="G754" s="492">
        <f t="shared" si="23"/>
        <v>77044048.272727251</v>
      </c>
    </row>
    <row r="755" spans="1:7" x14ac:dyDescent="0.25">
      <c r="A755" s="487">
        <v>84</v>
      </c>
      <c r="B755" s="488">
        <v>42340</v>
      </c>
      <c r="C755" s="489" t="s">
        <v>1740</v>
      </c>
      <c r="D755" s="487" t="s">
        <v>905</v>
      </c>
      <c r="E755" s="490"/>
      <c r="F755" s="491">
        <v>57600</v>
      </c>
      <c r="G755" s="492">
        <f t="shared" si="23"/>
        <v>76986448.272727251</v>
      </c>
    </row>
    <row r="756" spans="1:7" x14ac:dyDescent="0.25">
      <c r="A756" s="487">
        <v>110</v>
      </c>
      <c r="B756" s="488">
        <v>42340</v>
      </c>
      <c r="C756" s="494" t="s">
        <v>1777</v>
      </c>
      <c r="D756" s="487" t="s">
        <v>1548</v>
      </c>
      <c r="E756" s="490"/>
      <c r="F756" s="491">
        <v>233500</v>
      </c>
      <c r="G756" s="492">
        <f t="shared" si="23"/>
        <v>76752948.272727251</v>
      </c>
    </row>
    <row r="757" spans="1:7" x14ac:dyDescent="0.25">
      <c r="A757" s="487">
        <v>37</v>
      </c>
      <c r="B757" s="488">
        <v>42341</v>
      </c>
      <c r="C757" s="489" t="s">
        <v>1672</v>
      </c>
      <c r="D757" s="487" t="s">
        <v>852</v>
      </c>
      <c r="E757" s="490"/>
      <c r="F757" s="498">
        <v>1043400</v>
      </c>
      <c r="G757" s="492">
        <f t="shared" si="23"/>
        <v>75709548.272727251</v>
      </c>
    </row>
    <row r="758" spans="1:7" x14ac:dyDescent="0.25">
      <c r="A758" s="487">
        <v>42</v>
      </c>
      <c r="B758" s="488">
        <v>42341</v>
      </c>
      <c r="C758" s="489" t="s">
        <v>1680</v>
      </c>
      <c r="D758" s="487" t="s">
        <v>852</v>
      </c>
      <c r="E758" s="490"/>
      <c r="F758" s="498">
        <v>90000</v>
      </c>
      <c r="G758" s="492">
        <f t="shared" si="23"/>
        <v>75619548.272727251</v>
      </c>
    </row>
    <row r="759" spans="1:7" x14ac:dyDescent="0.25">
      <c r="A759" s="487">
        <v>44</v>
      </c>
      <c r="B759" s="488">
        <v>42341</v>
      </c>
      <c r="C759" s="489" t="s">
        <v>1682</v>
      </c>
      <c r="D759" s="487" t="s">
        <v>852</v>
      </c>
      <c r="E759" s="490"/>
      <c r="F759" s="498">
        <v>50000</v>
      </c>
      <c r="G759" s="492">
        <f t="shared" si="23"/>
        <v>75569548.272727251</v>
      </c>
    </row>
    <row r="760" spans="1:7" x14ac:dyDescent="0.25">
      <c r="A760" s="487">
        <v>50</v>
      </c>
      <c r="B760" s="488">
        <v>42341</v>
      </c>
      <c r="C760" s="489" t="s">
        <v>1689</v>
      </c>
      <c r="D760" s="487" t="s">
        <v>852</v>
      </c>
      <c r="E760" s="490"/>
      <c r="F760" s="498">
        <v>50000</v>
      </c>
      <c r="G760" s="492">
        <f t="shared" si="23"/>
        <v>75519548.272727251</v>
      </c>
    </row>
    <row r="761" spans="1:7" ht="30" x14ac:dyDescent="0.25">
      <c r="A761" s="487">
        <v>78</v>
      </c>
      <c r="B761" s="488">
        <v>42341</v>
      </c>
      <c r="C761" s="489" t="s">
        <v>1912</v>
      </c>
      <c r="D761" s="487" t="s">
        <v>1730</v>
      </c>
      <c r="E761" s="490"/>
      <c r="F761" s="491">
        <v>375000</v>
      </c>
      <c r="G761" s="492">
        <f t="shared" si="23"/>
        <v>75144548.272727251</v>
      </c>
    </row>
    <row r="762" spans="1:7" x14ac:dyDescent="0.25">
      <c r="A762" s="487">
        <v>79</v>
      </c>
      <c r="B762" s="488">
        <v>42341</v>
      </c>
      <c r="C762" s="489" t="s">
        <v>1732</v>
      </c>
      <c r="D762" s="487"/>
      <c r="E762" s="490">
        <v>15000</v>
      </c>
      <c r="F762" s="491"/>
      <c r="G762" s="492">
        <f t="shared" si="23"/>
        <v>75159548.272727251</v>
      </c>
    </row>
    <row r="763" spans="1:7" ht="30" x14ac:dyDescent="0.25">
      <c r="A763" s="487">
        <v>113</v>
      </c>
      <c r="B763" s="488">
        <v>42341</v>
      </c>
      <c r="C763" s="494" t="s">
        <v>1913</v>
      </c>
      <c r="D763" s="487" t="s">
        <v>1779</v>
      </c>
      <c r="E763" s="490"/>
      <c r="F763" s="491">
        <v>612500</v>
      </c>
      <c r="G763" s="492">
        <f t="shared" si="23"/>
        <v>74547048.272727251</v>
      </c>
    </row>
    <row r="764" spans="1:7" x14ac:dyDescent="0.25">
      <c r="A764" s="487">
        <v>114</v>
      </c>
      <c r="B764" s="488">
        <v>42341</v>
      </c>
      <c r="C764" s="494" t="s">
        <v>1783</v>
      </c>
      <c r="D764" s="487"/>
      <c r="E764" s="490">
        <v>24500</v>
      </c>
      <c r="F764" s="491"/>
      <c r="G764" s="492">
        <f t="shared" si="23"/>
        <v>74571548.272727251</v>
      </c>
    </row>
    <row r="765" spans="1:7" x14ac:dyDescent="0.25">
      <c r="A765" s="487">
        <v>51</v>
      </c>
      <c r="B765" s="488">
        <v>42342</v>
      </c>
      <c r="C765" s="489" t="s">
        <v>1690</v>
      </c>
      <c r="D765" s="487" t="s">
        <v>852</v>
      </c>
      <c r="E765" s="490"/>
      <c r="F765" s="498">
        <v>50000</v>
      </c>
      <c r="G765" s="492">
        <f t="shared" si="23"/>
        <v>74521548.272727251</v>
      </c>
    </row>
    <row r="766" spans="1:7" x14ac:dyDescent="0.25">
      <c r="A766" s="487">
        <v>53</v>
      </c>
      <c r="B766" s="488">
        <v>42342</v>
      </c>
      <c r="C766" s="489" t="s">
        <v>1692</v>
      </c>
      <c r="D766" s="487" t="s">
        <v>852</v>
      </c>
      <c r="E766" s="490"/>
      <c r="F766" s="510">
        <v>50000</v>
      </c>
      <c r="G766" s="492">
        <f t="shared" si="23"/>
        <v>74471548.272727251</v>
      </c>
    </row>
    <row r="767" spans="1:7" ht="30" x14ac:dyDescent="0.25">
      <c r="A767" s="487">
        <v>103</v>
      </c>
      <c r="B767" s="488">
        <v>42342</v>
      </c>
      <c r="C767" s="494" t="s">
        <v>1914</v>
      </c>
      <c r="D767" s="487" t="s">
        <v>1766</v>
      </c>
      <c r="E767" s="490"/>
      <c r="F767" s="491">
        <v>400000</v>
      </c>
      <c r="G767" s="492">
        <f t="shared" si="23"/>
        <v>74071548.272727251</v>
      </c>
    </row>
    <row r="768" spans="1:7" x14ac:dyDescent="0.25">
      <c r="A768" s="487">
        <v>104</v>
      </c>
      <c r="B768" s="488">
        <v>42342</v>
      </c>
      <c r="C768" s="494" t="s">
        <v>1768</v>
      </c>
      <c r="D768" s="487"/>
      <c r="E768" s="490">
        <v>16000</v>
      </c>
      <c r="F768" s="491"/>
      <c r="G768" s="492">
        <f t="shared" si="23"/>
        <v>74087548.272727251</v>
      </c>
    </row>
    <row r="769" spans="1:7" x14ac:dyDescent="0.25">
      <c r="A769" s="487">
        <v>52</v>
      </c>
      <c r="B769" s="488">
        <v>42343</v>
      </c>
      <c r="C769" s="489" t="s">
        <v>1691</v>
      </c>
      <c r="D769" s="487" t="s">
        <v>852</v>
      </c>
      <c r="E769" s="490"/>
      <c r="F769" s="510">
        <v>50000</v>
      </c>
      <c r="G769" s="492">
        <f t="shared" si="23"/>
        <v>74037548.272727251</v>
      </c>
    </row>
    <row r="770" spans="1:7" x14ac:dyDescent="0.25">
      <c r="A770" s="487">
        <v>38</v>
      </c>
      <c r="B770" s="488">
        <v>42345</v>
      </c>
      <c r="C770" s="489" t="s">
        <v>1673</v>
      </c>
      <c r="D770" s="487" t="s">
        <v>852</v>
      </c>
      <c r="E770" s="490"/>
      <c r="F770" s="498">
        <v>100000</v>
      </c>
      <c r="G770" s="492">
        <f t="shared" si="23"/>
        <v>73937548.272727251</v>
      </c>
    </row>
    <row r="771" spans="1:7" x14ac:dyDescent="0.25">
      <c r="A771" s="487"/>
      <c r="B771" s="488">
        <v>42345</v>
      </c>
      <c r="C771" s="489" t="s">
        <v>1675</v>
      </c>
      <c r="D771" s="487"/>
      <c r="E771" s="490"/>
      <c r="F771" s="498">
        <v>45000</v>
      </c>
      <c r="G771" s="492">
        <f t="shared" si="23"/>
        <v>73892548.272727251</v>
      </c>
    </row>
    <row r="772" spans="1:7" x14ac:dyDescent="0.25">
      <c r="A772" s="487">
        <v>49</v>
      </c>
      <c r="B772" s="488">
        <v>42345</v>
      </c>
      <c r="C772" s="489" t="s">
        <v>1688</v>
      </c>
      <c r="D772" s="487" t="s">
        <v>852</v>
      </c>
      <c r="E772" s="490"/>
      <c r="F772" s="498">
        <v>50000</v>
      </c>
      <c r="G772" s="492">
        <f t="shared" si="23"/>
        <v>73842548.272727251</v>
      </c>
    </row>
    <row r="773" spans="1:7" x14ac:dyDescent="0.25">
      <c r="A773" s="487">
        <v>54</v>
      </c>
      <c r="B773" s="488">
        <v>42345</v>
      </c>
      <c r="C773" s="489" t="s">
        <v>1693</v>
      </c>
      <c r="D773" s="487" t="s">
        <v>852</v>
      </c>
      <c r="E773" s="490"/>
      <c r="F773" s="510">
        <v>185000</v>
      </c>
      <c r="G773" s="492">
        <f t="shared" si="23"/>
        <v>73657548.272727251</v>
      </c>
    </row>
    <row r="774" spans="1:7" x14ac:dyDescent="0.25">
      <c r="A774" s="487">
        <v>61</v>
      </c>
      <c r="B774" s="488">
        <v>42345</v>
      </c>
      <c r="C774" s="489" t="s">
        <v>1700</v>
      </c>
      <c r="D774" s="487" t="s">
        <v>1701</v>
      </c>
      <c r="E774" s="490"/>
      <c r="F774" s="510">
        <v>70000</v>
      </c>
      <c r="G774" s="492">
        <f t="shared" si="23"/>
        <v>73587548.272727251</v>
      </c>
    </row>
    <row r="775" spans="1:7" x14ac:dyDescent="0.25">
      <c r="A775" s="487">
        <v>62</v>
      </c>
      <c r="B775" s="488">
        <v>42345</v>
      </c>
      <c r="C775" s="489" t="s">
        <v>1702</v>
      </c>
      <c r="D775" s="487"/>
      <c r="E775" s="490">
        <v>2800</v>
      </c>
      <c r="F775" s="491"/>
      <c r="G775" s="492">
        <f t="shared" si="23"/>
        <v>73590348.272727251</v>
      </c>
    </row>
    <row r="776" spans="1:7" x14ac:dyDescent="0.25">
      <c r="A776" s="487">
        <v>63</v>
      </c>
      <c r="B776" s="488">
        <v>42345</v>
      </c>
      <c r="C776" s="489" t="s">
        <v>1703</v>
      </c>
      <c r="D776" s="487" t="s">
        <v>1704</v>
      </c>
      <c r="E776" s="490"/>
      <c r="F776" s="491">
        <v>100000</v>
      </c>
      <c r="G776" s="492">
        <f t="shared" si="23"/>
        <v>73490348.272727251</v>
      </c>
    </row>
    <row r="777" spans="1:7" ht="28.5" x14ac:dyDescent="0.25">
      <c r="A777" s="487">
        <v>100</v>
      </c>
      <c r="B777" s="488">
        <v>42345</v>
      </c>
      <c r="C777" s="557" t="s">
        <v>1760</v>
      </c>
      <c r="D777" s="487" t="s">
        <v>1761</v>
      </c>
      <c r="E777" s="490"/>
      <c r="F777" s="491">
        <v>300000</v>
      </c>
      <c r="G777" s="492">
        <f t="shared" si="23"/>
        <v>73190348.272727251</v>
      </c>
    </row>
    <row r="778" spans="1:7" x14ac:dyDescent="0.25">
      <c r="A778" s="487">
        <v>101</v>
      </c>
      <c r="B778" s="488">
        <v>42345</v>
      </c>
      <c r="C778" s="494" t="s">
        <v>1762</v>
      </c>
      <c r="D778" s="487"/>
      <c r="E778" s="490">
        <v>12000</v>
      </c>
      <c r="F778" s="491"/>
      <c r="G778" s="492">
        <f t="shared" si="23"/>
        <v>73202348.272727251</v>
      </c>
    </row>
    <row r="779" spans="1:7" ht="30" x14ac:dyDescent="0.25">
      <c r="A779" s="487">
        <v>85</v>
      </c>
      <c r="B779" s="488">
        <v>42346</v>
      </c>
      <c r="C779" s="489" t="s">
        <v>1926</v>
      </c>
      <c r="D779" s="487" t="s">
        <v>1496</v>
      </c>
      <c r="E779" s="490"/>
      <c r="F779" s="491">
        <v>460000</v>
      </c>
      <c r="G779" s="492">
        <f t="shared" si="23"/>
        <v>72742348.272727251</v>
      </c>
    </row>
    <row r="780" spans="1:7" x14ac:dyDescent="0.25">
      <c r="A780" s="487">
        <v>86</v>
      </c>
      <c r="B780" s="488">
        <v>42346</v>
      </c>
      <c r="C780" s="489" t="s">
        <v>1743</v>
      </c>
      <c r="D780" s="487"/>
      <c r="E780" s="490">
        <v>18400</v>
      </c>
      <c r="F780" s="491"/>
      <c r="G780" s="492">
        <f t="shared" si="23"/>
        <v>72760748.272727251</v>
      </c>
    </row>
    <row r="781" spans="1:7" ht="45" x14ac:dyDescent="0.25">
      <c r="A781" s="487">
        <v>91</v>
      </c>
      <c r="B781" s="488">
        <v>42346</v>
      </c>
      <c r="C781" s="494" t="s">
        <v>1927</v>
      </c>
      <c r="D781" s="487" t="s">
        <v>1506</v>
      </c>
      <c r="E781" s="490"/>
      <c r="F781" s="491">
        <v>1500000</v>
      </c>
      <c r="G781" s="492">
        <f t="shared" si="23"/>
        <v>71260748.272727251</v>
      </c>
    </row>
    <row r="782" spans="1:7" x14ac:dyDescent="0.25">
      <c r="A782" s="487">
        <v>92</v>
      </c>
      <c r="B782" s="488">
        <v>42346</v>
      </c>
      <c r="C782" s="494" t="s">
        <v>1750</v>
      </c>
      <c r="D782" s="487"/>
      <c r="E782" s="490">
        <v>60000</v>
      </c>
      <c r="F782" s="491"/>
      <c r="G782" s="492">
        <f t="shared" si="23"/>
        <v>71320748.272727251</v>
      </c>
    </row>
    <row r="783" spans="1:7" ht="30" x14ac:dyDescent="0.25">
      <c r="A783" s="487">
        <v>95</v>
      </c>
      <c r="B783" s="488">
        <v>42346</v>
      </c>
      <c r="C783" s="494" t="s">
        <v>1929</v>
      </c>
      <c r="D783" s="487" t="s">
        <v>1754</v>
      </c>
      <c r="E783" s="490"/>
      <c r="F783" s="491">
        <v>495000</v>
      </c>
      <c r="G783" s="492">
        <f t="shared" si="23"/>
        <v>70825748.272727251</v>
      </c>
    </row>
    <row r="784" spans="1:7" x14ac:dyDescent="0.25">
      <c r="A784" s="487">
        <v>96</v>
      </c>
      <c r="B784" s="488">
        <v>42346</v>
      </c>
      <c r="C784" s="494" t="s">
        <v>1756</v>
      </c>
      <c r="D784" s="487"/>
      <c r="E784" s="490">
        <v>19800</v>
      </c>
      <c r="F784" s="491"/>
      <c r="G784" s="492">
        <f t="shared" si="23"/>
        <v>70845548.272727251</v>
      </c>
    </row>
    <row r="785" spans="1:7" ht="30" x14ac:dyDescent="0.25">
      <c r="A785" s="487">
        <v>115</v>
      </c>
      <c r="B785" s="488">
        <v>42346</v>
      </c>
      <c r="C785" s="494" t="s">
        <v>1934</v>
      </c>
      <c r="D785" s="487" t="s">
        <v>1779</v>
      </c>
      <c r="E785" s="490"/>
      <c r="F785" s="491">
        <v>612500</v>
      </c>
      <c r="G785" s="492">
        <f t="shared" si="23"/>
        <v>70233048.272727251</v>
      </c>
    </row>
    <row r="786" spans="1:7" x14ac:dyDescent="0.25">
      <c r="A786" s="487">
        <v>116</v>
      </c>
      <c r="B786" s="488">
        <v>42346</v>
      </c>
      <c r="C786" s="494" t="s">
        <v>1785</v>
      </c>
      <c r="D786" s="487"/>
      <c r="E786" s="490">
        <v>24500</v>
      </c>
      <c r="F786" s="491"/>
      <c r="G786" s="492">
        <f t="shared" si="23"/>
        <v>70257548.272727251</v>
      </c>
    </row>
    <row r="787" spans="1:7" ht="30" x14ac:dyDescent="0.25">
      <c r="A787" s="487">
        <v>64</v>
      </c>
      <c r="B787" s="488">
        <v>42347</v>
      </c>
      <c r="C787" s="489" t="s">
        <v>1923</v>
      </c>
      <c r="D787" s="487" t="s">
        <v>1706</v>
      </c>
      <c r="E787" s="490"/>
      <c r="F787" s="491">
        <v>997500</v>
      </c>
      <c r="G787" s="492">
        <f t="shared" si="23"/>
        <v>69260048.272727251</v>
      </c>
    </row>
    <row r="788" spans="1:7" x14ac:dyDescent="0.25">
      <c r="A788" s="487">
        <v>188</v>
      </c>
      <c r="B788" s="488">
        <v>42348</v>
      </c>
      <c r="C788" s="494" t="s">
        <v>1861</v>
      </c>
      <c r="D788" s="517" t="s">
        <v>800</v>
      </c>
      <c r="E788" s="490">
        <v>176840000</v>
      </c>
      <c r="F788" s="491"/>
      <c r="G788" s="492">
        <f t="shared" si="23"/>
        <v>246100048.27272725</v>
      </c>
    </row>
    <row r="789" spans="1:7" x14ac:dyDescent="0.25">
      <c r="A789" s="487">
        <v>189</v>
      </c>
      <c r="B789" s="488">
        <v>42348</v>
      </c>
      <c r="C789" s="494" t="s">
        <v>1862</v>
      </c>
      <c r="D789" s="517" t="s">
        <v>800</v>
      </c>
      <c r="E789" s="490"/>
      <c r="F789" s="490">
        <v>176840000</v>
      </c>
      <c r="G789" s="492">
        <f t="shared" si="23"/>
        <v>69260048.272727251</v>
      </c>
    </row>
    <row r="790" spans="1:7" ht="30" x14ac:dyDescent="0.25">
      <c r="A790" s="487">
        <v>129</v>
      </c>
      <c r="B790" s="488">
        <v>42348</v>
      </c>
      <c r="C790" s="495" t="s">
        <v>1915</v>
      </c>
      <c r="D790" s="496" t="s">
        <v>869</v>
      </c>
      <c r="E790" s="497"/>
      <c r="F790" s="498">
        <v>250000</v>
      </c>
      <c r="G790" s="492">
        <f t="shared" si="23"/>
        <v>69010048.272727251</v>
      </c>
    </row>
    <row r="791" spans="1:7" x14ac:dyDescent="0.25">
      <c r="A791" s="487">
        <v>130</v>
      </c>
      <c r="B791" s="488">
        <v>42348</v>
      </c>
      <c r="C791" s="495" t="s">
        <v>1800</v>
      </c>
      <c r="D791" s="496"/>
      <c r="E791" s="497">
        <v>21000</v>
      </c>
      <c r="F791" s="498"/>
      <c r="G791" s="492">
        <f t="shared" si="23"/>
        <v>69031048.272727251</v>
      </c>
    </row>
    <row r="792" spans="1:7" x14ac:dyDescent="0.25">
      <c r="A792" s="487">
        <v>41</v>
      </c>
      <c r="B792" s="488">
        <v>42348</v>
      </c>
      <c r="C792" s="489" t="s">
        <v>1679</v>
      </c>
      <c r="D792" s="487" t="s">
        <v>852</v>
      </c>
      <c r="E792" s="490"/>
      <c r="F792" s="498">
        <v>50000</v>
      </c>
      <c r="G792" s="492">
        <f t="shared" si="23"/>
        <v>68981048.272727251</v>
      </c>
    </row>
    <row r="793" spans="1:7" ht="30" x14ac:dyDescent="0.25">
      <c r="A793" s="487">
        <v>68</v>
      </c>
      <c r="B793" s="488">
        <v>42348</v>
      </c>
      <c r="C793" s="489" t="s">
        <v>1916</v>
      </c>
      <c r="D793" s="487" t="s">
        <v>879</v>
      </c>
      <c r="E793" s="490"/>
      <c r="F793" s="491">
        <v>250000</v>
      </c>
      <c r="G793" s="492">
        <f t="shared" si="23"/>
        <v>68731048.272727251</v>
      </c>
    </row>
    <row r="794" spans="1:7" ht="30" x14ac:dyDescent="0.25">
      <c r="A794" s="487">
        <v>87</v>
      </c>
      <c r="B794" s="488">
        <v>42348</v>
      </c>
      <c r="C794" s="489" t="s">
        <v>1917</v>
      </c>
      <c r="D794" s="487" t="s">
        <v>1496</v>
      </c>
      <c r="E794" s="490"/>
      <c r="F794" s="491">
        <v>460000</v>
      </c>
      <c r="G794" s="492">
        <f t="shared" si="23"/>
        <v>68271048.272727251</v>
      </c>
    </row>
    <row r="795" spans="1:7" x14ac:dyDescent="0.25">
      <c r="A795" s="487">
        <v>88</v>
      </c>
      <c r="B795" s="488">
        <v>42348</v>
      </c>
      <c r="C795" s="489" t="s">
        <v>1745</v>
      </c>
      <c r="D795" s="487"/>
      <c r="E795" s="497">
        <v>23000</v>
      </c>
      <c r="F795" s="491"/>
      <c r="G795" s="492">
        <f t="shared" si="23"/>
        <v>68294048.272727251</v>
      </c>
    </row>
    <row r="796" spans="1:7" ht="30" x14ac:dyDescent="0.25">
      <c r="A796" s="487">
        <v>117</v>
      </c>
      <c r="B796" s="488">
        <v>42348</v>
      </c>
      <c r="C796" s="494" t="s">
        <v>1918</v>
      </c>
      <c r="D796" s="487" t="s">
        <v>1787</v>
      </c>
      <c r="E796" s="490"/>
      <c r="F796" s="491">
        <v>400000</v>
      </c>
      <c r="G796" s="492">
        <f t="shared" si="23"/>
        <v>67894048.272727251</v>
      </c>
    </row>
    <row r="797" spans="1:7" x14ac:dyDescent="0.25">
      <c r="A797" s="487">
        <v>118</v>
      </c>
      <c r="B797" s="488">
        <v>42348</v>
      </c>
      <c r="C797" s="494" t="s">
        <v>1789</v>
      </c>
      <c r="D797" s="487"/>
      <c r="E797" s="490">
        <v>16000</v>
      </c>
      <c r="F797" s="491"/>
      <c r="G797" s="492">
        <f t="shared" si="23"/>
        <v>67910048.272727251</v>
      </c>
    </row>
    <row r="798" spans="1:7" ht="30" x14ac:dyDescent="0.25">
      <c r="A798" s="487">
        <v>97</v>
      </c>
      <c r="B798" s="488">
        <v>42349</v>
      </c>
      <c r="C798" s="494" t="s">
        <v>1930</v>
      </c>
      <c r="D798" s="487" t="s">
        <v>1754</v>
      </c>
      <c r="E798" s="490"/>
      <c r="F798" s="491">
        <v>225000</v>
      </c>
      <c r="G798" s="492">
        <f t="shared" si="23"/>
        <v>67685048.272727251</v>
      </c>
    </row>
    <row r="799" spans="1:7" x14ac:dyDescent="0.25">
      <c r="A799" s="487">
        <v>99</v>
      </c>
      <c r="B799" s="488">
        <v>42349</v>
      </c>
      <c r="C799" s="494" t="s">
        <v>1759</v>
      </c>
      <c r="D799" s="487"/>
      <c r="E799" s="490">
        <v>9000</v>
      </c>
      <c r="F799" s="491"/>
      <c r="G799" s="492">
        <f t="shared" si="23"/>
        <v>67694048.272727251</v>
      </c>
    </row>
    <row r="800" spans="1:7" x14ac:dyDescent="0.25">
      <c r="A800" s="487">
        <v>148</v>
      </c>
      <c r="B800" s="488">
        <v>42349</v>
      </c>
      <c r="C800" s="494" t="s">
        <v>1821</v>
      </c>
      <c r="D800" s="487" t="s">
        <v>1817</v>
      </c>
      <c r="E800" s="490"/>
      <c r="F800" s="491">
        <v>210000</v>
      </c>
      <c r="G800" s="492">
        <f t="shared" si="23"/>
        <v>67484048.272727251</v>
      </c>
    </row>
    <row r="801" spans="1:7" x14ac:dyDescent="0.25">
      <c r="A801" s="487">
        <v>154</v>
      </c>
      <c r="B801" s="488">
        <v>42349</v>
      </c>
      <c r="C801" s="494" t="s">
        <v>1827</v>
      </c>
      <c r="D801" s="487" t="s">
        <v>1817</v>
      </c>
      <c r="E801" s="490"/>
      <c r="F801" s="491">
        <v>170000</v>
      </c>
      <c r="G801" s="492">
        <f t="shared" si="23"/>
        <v>67314048.272727251</v>
      </c>
    </row>
    <row r="802" spans="1:7" x14ac:dyDescent="0.25">
      <c r="A802" s="487">
        <v>5</v>
      </c>
      <c r="B802" s="488">
        <v>42352</v>
      </c>
      <c r="C802" s="516" t="s">
        <v>1254</v>
      </c>
      <c r="D802" s="487"/>
      <c r="E802" s="490"/>
      <c r="F802" s="491">
        <v>10341350</v>
      </c>
      <c r="G802" s="492">
        <f t="shared" si="23"/>
        <v>56972698.272727251</v>
      </c>
    </row>
    <row r="803" spans="1:7" x14ac:dyDescent="0.25">
      <c r="A803" s="487">
        <v>6</v>
      </c>
      <c r="B803" s="488">
        <v>42352</v>
      </c>
      <c r="C803" s="516" t="s">
        <v>1635</v>
      </c>
      <c r="D803" s="487"/>
      <c r="E803" s="490">
        <v>10341350</v>
      </c>
      <c r="F803" s="491"/>
      <c r="G803" s="492">
        <f t="shared" si="23"/>
        <v>67314048.272727251</v>
      </c>
    </row>
    <row r="804" spans="1:7" ht="30" x14ac:dyDescent="0.25">
      <c r="A804" s="487">
        <v>105</v>
      </c>
      <c r="B804" s="488">
        <v>42352</v>
      </c>
      <c r="C804" s="494" t="s">
        <v>1932</v>
      </c>
      <c r="D804" s="487" t="s">
        <v>1766</v>
      </c>
      <c r="E804" s="490"/>
      <c r="F804" s="491">
        <v>400000</v>
      </c>
      <c r="G804" s="492">
        <f t="shared" si="23"/>
        <v>66914048.272727251</v>
      </c>
    </row>
    <row r="805" spans="1:7" x14ac:dyDescent="0.25">
      <c r="A805" s="487">
        <v>106</v>
      </c>
      <c r="B805" s="488">
        <v>42352</v>
      </c>
      <c r="C805" s="494" t="s">
        <v>1770</v>
      </c>
      <c r="D805" s="487"/>
      <c r="E805" s="490">
        <v>16000</v>
      </c>
      <c r="F805" s="491"/>
      <c r="G805" s="492">
        <f t="shared" si="23"/>
        <v>66930048.272727251</v>
      </c>
    </row>
    <row r="806" spans="1:7" x14ac:dyDescent="0.25">
      <c r="A806" s="487">
        <v>150</v>
      </c>
      <c r="B806" s="488">
        <v>42352</v>
      </c>
      <c r="C806" s="494" t="s">
        <v>1823</v>
      </c>
      <c r="D806" s="487" t="s">
        <v>1817</v>
      </c>
      <c r="E806" s="490"/>
      <c r="F806" s="491">
        <v>170000</v>
      </c>
      <c r="G806" s="492">
        <f t="shared" ref="G806:G869" si="24">G805+E806-F806</f>
        <v>66760048.272727251</v>
      </c>
    </row>
    <row r="807" spans="1:7" x14ac:dyDescent="0.25">
      <c r="A807" s="487">
        <v>152</v>
      </c>
      <c r="B807" s="571">
        <v>42352</v>
      </c>
      <c r="C807" s="494" t="s">
        <v>1825</v>
      </c>
      <c r="D807" s="487" t="s">
        <v>1817</v>
      </c>
      <c r="E807" s="490"/>
      <c r="F807" s="491">
        <v>130000</v>
      </c>
      <c r="G807" s="492">
        <f t="shared" si="24"/>
        <v>66630048.272727251</v>
      </c>
    </row>
    <row r="808" spans="1:7" x14ac:dyDescent="0.25">
      <c r="A808" s="496">
        <v>26</v>
      </c>
      <c r="B808" s="488">
        <v>42353</v>
      </c>
      <c r="C808" s="495" t="s">
        <v>1906</v>
      </c>
      <c r="D808" s="496" t="s">
        <v>925</v>
      </c>
      <c r="E808" s="497"/>
      <c r="F808" s="498">
        <v>140000</v>
      </c>
      <c r="G808" s="530">
        <f t="shared" si="24"/>
        <v>66490048.272727251</v>
      </c>
    </row>
    <row r="809" spans="1:7" x14ac:dyDescent="0.25">
      <c r="A809" s="496"/>
      <c r="B809" s="488">
        <v>42353</v>
      </c>
      <c r="C809" s="495" t="s">
        <v>1660</v>
      </c>
      <c r="D809" s="496"/>
      <c r="E809" s="497">
        <v>3500</v>
      </c>
      <c r="F809" s="498"/>
      <c r="G809" s="530">
        <f t="shared" si="24"/>
        <v>66493548.272727251</v>
      </c>
    </row>
    <row r="810" spans="1:7" x14ac:dyDescent="0.25">
      <c r="A810" s="487">
        <v>40</v>
      </c>
      <c r="B810" s="488">
        <v>42353</v>
      </c>
      <c r="C810" s="489" t="s">
        <v>1677</v>
      </c>
      <c r="D810" s="487" t="s">
        <v>852</v>
      </c>
      <c r="E810" s="490"/>
      <c r="F810" s="498">
        <v>50000</v>
      </c>
      <c r="G810" s="492">
        <f t="shared" si="24"/>
        <v>66443548.272727251</v>
      </c>
    </row>
    <row r="811" spans="1:7" ht="45" x14ac:dyDescent="0.25">
      <c r="A811" s="487">
        <v>80</v>
      </c>
      <c r="B811" s="488">
        <v>42353</v>
      </c>
      <c r="C811" s="489" t="s">
        <v>1925</v>
      </c>
      <c r="D811" s="487" t="s">
        <v>1565</v>
      </c>
      <c r="E811" s="490"/>
      <c r="F811" s="491">
        <v>660000</v>
      </c>
      <c r="G811" s="492">
        <f t="shared" si="24"/>
        <v>65783548.272727251</v>
      </c>
    </row>
    <row r="812" spans="1:7" x14ac:dyDescent="0.25">
      <c r="A812" s="487">
        <v>81</v>
      </c>
      <c r="B812" s="488">
        <v>42353</v>
      </c>
      <c r="C812" s="489" t="s">
        <v>1736</v>
      </c>
      <c r="D812" s="487"/>
      <c r="E812" s="490">
        <v>26400</v>
      </c>
      <c r="F812" s="491"/>
      <c r="G812" s="492">
        <f t="shared" si="24"/>
        <v>65809948.272727251</v>
      </c>
    </row>
    <row r="813" spans="1:7" ht="30" x14ac:dyDescent="0.25">
      <c r="A813" s="487">
        <v>121</v>
      </c>
      <c r="B813" s="488">
        <v>42353</v>
      </c>
      <c r="C813" s="494" t="s">
        <v>1936</v>
      </c>
      <c r="D813" s="487" t="s">
        <v>869</v>
      </c>
      <c r="E813" s="490"/>
      <c r="F813" s="491">
        <v>875000</v>
      </c>
      <c r="G813" s="492">
        <f t="shared" si="24"/>
        <v>64934948.272727251</v>
      </c>
    </row>
    <row r="814" spans="1:7" x14ac:dyDescent="0.25">
      <c r="A814" s="487">
        <v>122</v>
      </c>
      <c r="B814" s="488">
        <v>42353</v>
      </c>
      <c r="C814" s="494" t="s">
        <v>1794</v>
      </c>
      <c r="D814" s="487"/>
      <c r="E814" s="490">
        <v>35000</v>
      </c>
      <c r="F814" s="491"/>
      <c r="G814" s="492">
        <f t="shared" si="24"/>
        <v>64969948.272727251</v>
      </c>
    </row>
    <row r="815" spans="1:7" x14ac:dyDescent="0.25">
      <c r="A815" s="487">
        <v>145</v>
      </c>
      <c r="B815" s="488">
        <v>42353</v>
      </c>
      <c r="C815" s="494" t="s">
        <v>1818</v>
      </c>
      <c r="D815" s="487" t="s">
        <v>1817</v>
      </c>
      <c r="E815" s="490"/>
      <c r="F815" s="491">
        <v>170000</v>
      </c>
      <c r="G815" s="492">
        <f t="shared" si="24"/>
        <v>64799948.272727251</v>
      </c>
    </row>
    <row r="816" spans="1:7" x14ac:dyDescent="0.25">
      <c r="A816" s="487">
        <v>192</v>
      </c>
      <c r="B816" s="488">
        <v>42353</v>
      </c>
      <c r="C816" s="494" t="s">
        <v>1865</v>
      </c>
      <c r="D816" s="487"/>
      <c r="E816" s="490"/>
      <c r="F816" s="491">
        <v>283000</v>
      </c>
      <c r="G816" s="492">
        <f t="shared" si="24"/>
        <v>64516948.272727251</v>
      </c>
    </row>
    <row r="817" spans="1:7" x14ac:dyDescent="0.25">
      <c r="A817" s="487"/>
      <c r="B817" s="488">
        <v>42354</v>
      </c>
      <c r="C817" s="489" t="s">
        <v>1682</v>
      </c>
      <c r="D817" s="487"/>
      <c r="E817" s="490"/>
      <c r="F817" s="498">
        <v>100000</v>
      </c>
      <c r="G817" s="492">
        <f t="shared" si="24"/>
        <v>64416948.272727251</v>
      </c>
    </row>
    <row r="818" spans="1:7" ht="42.75" x14ac:dyDescent="0.25">
      <c r="A818" s="487">
        <v>93</v>
      </c>
      <c r="B818" s="488">
        <v>42354</v>
      </c>
      <c r="C818" s="557" t="s">
        <v>1928</v>
      </c>
      <c r="D818" s="487" t="s">
        <v>1506</v>
      </c>
      <c r="E818" s="490"/>
      <c r="F818" s="491">
        <v>1500000</v>
      </c>
      <c r="G818" s="492">
        <f t="shared" si="24"/>
        <v>62916948.272727251</v>
      </c>
    </row>
    <row r="819" spans="1:7" x14ac:dyDescent="0.25">
      <c r="A819" s="487">
        <v>94</v>
      </c>
      <c r="B819" s="488">
        <v>42354</v>
      </c>
      <c r="C819" s="494" t="s">
        <v>1752</v>
      </c>
      <c r="D819" s="487"/>
      <c r="E819" s="490">
        <v>60000</v>
      </c>
      <c r="F819" s="491"/>
      <c r="G819" s="492">
        <f t="shared" si="24"/>
        <v>62976948.272727251</v>
      </c>
    </row>
    <row r="820" spans="1:7" x14ac:dyDescent="0.25">
      <c r="A820" s="487">
        <v>156</v>
      </c>
      <c r="B820" s="488">
        <v>42354</v>
      </c>
      <c r="C820" s="494" t="s">
        <v>1829</v>
      </c>
      <c r="D820" s="487" t="s">
        <v>1817</v>
      </c>
      <c r="E820" s="490"/>
      <c r="F820" s="491">
        <v>210000</v>
      </c>
      <c r="G820" s="492">
        <f t="shared" si="24"/>
        <v>62766948.272727251</v>
      </c>
    </row>
    <row r="821" spans="1:7" x14ac:dyDescent="0.25">
      <c r="A821" s="487">
        <v>160</v>
      </c>
      <c r="B821" s="488">
        <v>42354</v>
      </c>
      <c r="C821" s="494" t="s">
        <v>1833</v>
      </c>
      <c r="D821" s="487" t="s">
        <v>1817</v>
      </c>
      <c r="E821" s="490"/>
      <c r="F821" s="491">
        <v>170000</v>
      </c>
      <c r="G821" s="492">
        <f t="shared" si="24"/>
        <v>62596948.272727251</v>
      </c>
    </row>
    <row r="822" spans="1:7" x14ac:dyDescent="0.25">
      <c r="A822" s="487">
        <v>89</v>
      </c>
      <c r="B822" s="488">
        <v>42355</v>
      </c>
      <c r="C822" s="516" t="s">
        <v>1746</v>
      </c>
      <c r="D822" s="496" t="s">
        <v>1496</v>
      </c>
      <c r="E822" s="497"/>
      <c r="F822" s="498">
        <v>240000</v>
      </c>
      <c r="G822" s="492">
        <f t="shared" si="24"/>
        <v>62356948.272727251</v>
      </c>
    </row>
    <row r="823" spans="1:7" x14ac:dyDescent="0.25">
      <c r="A823" s="487">
        <v>90</v>
      </c>
      <c r="B823" s="488">
        <v>42355</v>
      </c>
      <c r="C823" s="516" t="s">
        <v>1747</v>
      </c>
      <c r="D823" s="496"/>
      <c r="E823" s="497">
        <v>11000</v>
      </c>
      <c r="F823" s="498"/>
      <c r="G823" s="492">
        <f t="shared" si="24"/>
        <v>62367948.272727251</v>
      </c>
    </row>
    <row r="824" spans="1:7" ht="30" x14ac:dyDescent="0.25">
      <c r="A824" s="487">
        <v>123</v>
      </c>
      <c r="B824" s="488">
        <v>42355</v>
      </c>
      <c r="C824" s="494" t="s">
        <v>1937</v>
      </c>
      <c r="D824" s="487" t="s">
        <v>869</v>
      </c>
      <c r="E824" s="490"/>
      <c r="F824" s="491">
        <v>875000</v>
      </c>
      <c r="G824" s="492">
        <f t="shared" si="24"/>
        <v>61492948.272727251</v>
      </c>
    </row>
    <row r="825" spans="1:7" x14ac:dyDescent="0.25">
      <c r="A825" s="487">
        <v>124</v>
      </c>
      <c r="B825" s="488">
        <v>42355</v>
      </c>
      <c r="C825" s="494" t="s">
        <v>1796</v>
      </c>
      <c r="D825" s="487"/>
      <c r="E825" s="490">
        <v>35000</v>
      </c>
      <c r="F825" s="491"/>
      <c r="G825" s="492">
        <f t="shared" si="24"/>
        <v>61527948.272727251</v>
      </c>
    </row>
    <row r="826" spans="1:7" x14ac:dyDescent="0.25">
      <c r="A826" s="487">
        <v>146</v>
      </c>
      <c r="B826" s="488">
        <v>42355</v>
      </c>
      <c r="C826" s="494" t="s">
        <v>1819</v>
      </c>
      <c r="D826" s="487" t="s">
        <v>1817</v>
      </c>
      <c r="E826" s="490"/>
      <c r="F826" s="491">
        <v>170000</v>
      </c>
      <c r="G826" s="492">
        <f t="shared" si="24"/>
        <v>61357948.272727251</v>
      </c>
    </row>
    <row r="827" spans="1:7" x14ac:dyDescent="0.25">
      <c r="A827" s="487">
        <v>158</v>
      </c>
      <c r="B827" s="488">
        <v>42355</v>
      </c>
      <c r="C827" s="494" t="s">
        <v>1831</v>
      </c>
      <c r="D827" s="487" t="s">
        <v>1817</v>
      </c>
      <c r="E827" s="490"/>
      <c r="F827" s="491">
        <v>210000</v>
      </c>
      <c r="G827" s="492">
        <f t="shared" si="24"/>
        <v>61147948.272727251</v>
      </c>
    </row>
    <row r="828" spans="1:7" x14ac:dyDescent="0.25">
      <c r="A828" s="487">
        <v>168</v>
      </c>
      <c r="B828" s="488">
        <v>42355</v>
      </c>
      <c r="C828" s="494" t="s">
        <v>1842</v>
      </c>
      <c r="D828" s="487"/>
      <c r="E828" s="490"/>
      <c r="F828" s="498">
        <v>409091</v>
      </c>
      <c r="G828" s="492">
        <f t="shared" si="24"/>
        <v>60738857.272727251</v>
      </c>
    </row>
    <row r="829" spans="1:7" x14ac:dyDescent="0.25">
      <c r="A829" s="487">
        <v>180</v>
      </c>
      <c r="B829" s="488">
        <v>42355</v>
      </c>
      <c r="C829" s="494" t="s">
        <v>1854</v>
      </c>
      <c r="D829" s="487"/>
      <c r="E829" s="490"/>
      <c r="F829" s="498">
        <v>61364</v>
      </c>
      <c r="G829" s="492">
        <f t="shared" si="24"/>
        <v>60677493.272727251</v>
      </c>
    </row>
    <row r="830" spans="1:7" ht="30" x14ac:dyDescent="0.25">
      <c r="A830" s="487">
        <v>119</v>
      </c>
      <c r="B830" s="488">
        <v>42356</v>
      </c>
      <c r="C830" s="494" t="s">
        <v>1935</v>
      </c>
      <c r="D830" s="487" t="s">
        <v>1787</v>
      </c>
      <c r="E830" s="490"/>
      <c r="F830" s="491">
        <v>400000</v>
      </c>
      <c r="G830" s="492">
        <f t="shared" si="24"/>
        <v>60277493.272727251</v>
      </c>
    </row>
    <row r="831" spans="1:7" x14ac:dyDescent="0.25">
      <c r="A831" s="487">
        <v>120</v>
      </c>
      <c r="B831" s="488">
        <v>42356</v>
      </c>
      <c r="C831" s="494" t="s">
        <v>1791</v>
      </c>
      <c r="D831" s="487"/>
      <c r="E831" s="490">
        <v>16000</v>
      </c>
      <c r="F831" s="491"/>
      <c r="G831" s="492">
        <f t="shared" si="24"/>
        <v>60293493.272727251</v>
      </c>
    </row>
    <row r="832" spans="1:7" x14ac:dyDescent="0.25">
      <c r="A832" s="487">
        <v>55</v>
      </c>
      <c r="B832" s="488">
        <v>42358</v>
      </c>
      <c r="C832" s="489" t="s">
        <v>1694</v>
      </c>
      <c r="D832" s="487" t="s">
        <v>852</v>
      </c>
      <c r="E832" s="490"/>
      <c r="F832" s="510">
        <v>50000</v>
      </c>
      <c r="G832" s="492">
        <f t="shared" si="24"/>
        <v>60243493.272727251</v>
      </c>
    </row>
    <row r="833" spans="1:7" x14ac:dyDescent="0.25">
      <c r="A833" s="487">
        <v>56</v>
      </c>
      <c r="B833" s="488">
        <v>42358</v>
      </c>
      <c r="C833" s="489" t="s">
        <v>1695</v>
      </c>
      <c r="D833" s="487" t="s">
        <v>852</v>
      </c>
      <c r="E833" s="490"/>
      <c r="F833" s="510">
        <v>50000</v>
      </c>
      <c r="G833" s="492">
        <f t="shared" si="24"/>
        <v>60193493.272727251</v>
      </c>
    </row>
    <row r="834" spans="1:7" x14ac:dyDescent="0.25">
      <c r="A834" s="487">
        <v>57</v>
      </c>
      <c r="B834" s="488">
        <v>42358</v>
      </c>
      <c r="C834" s="489" t="s">
        <v>1696</v>
      </c>
      <c r="D834" s="487" t="s">
        <v>852</v>
      </c>
      <c r="E834" s="490"/>
      <c r="F834" s="510">
        <v>50000</v>
      </c>
      <c r="G834" s="492">
        <f t="shared" si="24"/>
        <v>60143493.272727251</v>
      </c>
    </row>
    <row r="835" spans="1:7" x14ac:dyDescent="0.25">
      <c r="A835" s="487">
        <v>58</v>
      </c>
      <c r="B835" s="488">
        <v>42358</v>
      </c>
      <c r="C835" s="489" t="s">
        <v>1697</v>
      </c>
      <c r="D835" s="487" t="s">
        <v>852</v>
      </c>
      <c r="E835" s="490"/>
      <c r="F835" s="498">
        <v>50000</v>
      </c>
      <c r="G835" s="492">
        <f t="shared" si="24"/>
        <v>60093493.272727251</v>
      </c>
    </row>
    <row r="836" spans="1:7" x14ac:dyDescent="0.25">
      <c r="A836" s="487">
        <v>59</v>
      </c>
      <c r="B836" s="488">
        <v>42358</v>
      </c>
      <c r="C836" s="489" t="s">
        <v>1698</v>
      </c>
      <c r="D836" s="487" t="s">
        <v>852</v>
      </c>
      <c r="E836" s="490"/>
      <c r="F836" s="498">
        <v>50000</v>
      </c>
      <c r="G836" s="492">
        <f t="shared" si="24"/>
        <v>60043493.272727251</v>
      </c>
    </row>
    <row r="837" spans="1:7" x14ac:dyDescent="0.25">
      <c r="A837" s="487">
        <v>60</v>
      </c>
      <c r="B837" s="488">
        <v>42358</v>
      </c>
      <c r="C837" s="489" t="s">
        <v>1699</v>
      </c>
      <c r="D837" s="487" t="s">
        <v>852</v>
      </c>
      <c r="E837" s="490"/>
      <c r="F837" s="498">
        <v>185000</v>
      </c>
      <c r="G837" s="492">
        <f t="shared" si="24"/>
        <v>59858493.272727251</v>
      </c>
    </row>
    <row r="838" spans="1:7" x14ac:dyDescent="0.25">
      <c r="A838" s="487">
        <v>72</v>
      </c>
      <c r="B838" s="488">
        <v>42358</v>
      </c>
      <c r="C838" s="489" t="s">
        <v>1718</v>
      </c>
      <c r="D838" s="487" t="s">
        <v>1480</v>
      </c>
      <c r="E838" s="490"/>
      <c r="F838" s="491">
        <v>30000</v>
      </c>
      <c r="G838" s="492">
        <f t="shared" si="24"/>
        <v>59828493.272727251</v>
      </c>
    </row>
    <row r="839" spans="1:7" x14ac:dyDescent="0.25">
      <c r="A839" s="487">
        <v>43</v>
      </c>
      <c r="B839" s="488">
        <v>42359</v>
      </c>
      <c r="C839" s="489" t="s">
        <v>1681</v>
      </c>
      <c r="D839" s="487" t="s">
        <v>852</v>
      </c>
      <c r="E839" s="490"/>
      <c r="F839" s="498">
        <v>1633656</v>
      </c>
      <c r="G839" s="492">
        <f t="shared" si="24"/>
        <v>58194837.272727251</v>
      </c>
    </row>
    <row r="840" spans="1:7" ht="30" x14ac:dyDescent="0.25">
      <c r="A840" s="487">
        <v>75</v>
      </c>
      <c r="B840" s="488">
        <v>42359</v>
      </c>
      <c r="C840" s="489" t="s">
        <v>1924</v>
      </c>
      <c r="D840" s="487" t="s">
        <v>1175</v>
      </c>
      <c r="E840" s="490"/>
      <c r="F840" s="491">
        <v>275000</v>
      </c>
      <c r="G840" s="492">
        <f t="shared" si="24"/>
        <v>57919837.272727251</v>
      </c>
    </row>
    <row r="841" spans="1:7" x14ac:dyDescent="0.25">
      <c r="A841" s="487">
        <v>76</v>
      </c>
      <c r="B841" s="488">
        <v>42359</v>
      </c>
      <c r="C841" s="489" t="s">
        <v>1724</v>
      </c>
      <c r="D841" s="569"/>
      <c r="E841" s="490">
        <v>11000</v>
      </c>
      <c r="F841" s="491"/>
      <c r="G841" s="492">
        <f t="shared" si="24"/>
        <v>57930837.272727251</v>
      </c>
    </row>
    <row r="842" spans="1:7" x14ac:dyDescent="0.25">
      <c r="A842" s="487"/>
      <c r="B842" s="488">
        <v>42359</v>
      </c>
      <c r="C842" s="489" t="s">
        <v>1725</v>
      </c>
      <c r="D842" s="487" t="s">
        <v>877</v>
      </c>
      <c r="E842" s="490"/>
      <c r="F842" s="491">
        <v>108625</v>
      </c>
      <c r="G842" s="492">
        <f t="shared" si="24"/>
        <v>57822212.272727251</v>
      </c>
    </row>
    <row r="843" spans="1:7" x14ac:dyDescent="0.25">
      <c r="A843" s="487">
        <v>107</v>
      </c>
      <c r="B843" s="488">
        <v>42359</v>
      </c>
      <c r="C843" s="494" t="s">
        <v>1771</v>
      </c>
      <c r="D843" s="487" t="s">
        <v>1772</v>
      </c>
      <c r="E843" s="490"/>
      <c r="F843" s="491">
        <v>795000</v>
      </c>
      <c r="G843" s="492">
        <f t="shared" si="24"/>
        <v>57027212.272727251</v>
      </c>
    </row>
    <row r="844" spans="1:7" x14ac:dyDescent="0.25">
      <c r="A844" s="487">
        <v>149</v>
      </c>
      <c r="B844" s="488">
        <v>42359</v>
      </c>
      <c r="C844" s="494" t="s">
        <v>1822</v>
      </c>
      <c r="D844" s="487" t="s">
        <v>1817</v>
      </c>
      <c r="E844" s="490"/>
      <c r="F844" s="491">
        <v>170000</v>
      </c>
      <c r="G844" s="492">
        <f t="shared" si="24"/>
        <v>56857212.272727251</v>
      </c>
    </row>
    <row r="845" spans="1:7" x14ac:dyDescent="0.25">
      <c r="A845" s="487">
        <v>155</v>
      </c>
      <c r="B845" s="488">
        <v>42359</v>
      </c>
      <c r="C845" s="494" t="s">
        <v>1828</v>
      </c>
      <c r="D845" s="487" t="s">
        <v>1817</v>
      </c>
      <c r="E845" s="490"/>
      <c r="F845" s="491">
        <v>170000</v>
      </c>
      <c r="G845" s="492">
        <f t="shared" si="24"/>
        <v>56687212.272727251</v>
      </c>
    </row>
    <row r="846" spans="1:7" x14ac:dyDescent="0.25">
      <c r="A846" s="487">
        <v>14</v>
      </c>
      <c r="B846" s="488">
        <v>42360</v>
      </c>
      <c r="C846" s="494" t="s">
        <v>1648</v>
      </c>
      <c r="D846" s="487" t="s">
        <v>1308</v>
      </c>
      <c r="E846" s="490"/>
      <c r="F846" s="491">
        <v>18750</v>
      </c>
      <c r="G846" s="492">
        <f t="shared" si="24"/>
        <v>56668462.272727251</v>
      </c>
    </row>
    <row r="847" spans="1:7" ht="30" x14ac:dyDescent="0.25">
      <c r="A847" s="487">
        <v>67</v>
      </c>
      <c r="B847" s="488">
        <v>42360</v>
      </c>
      <c r="C847" s="489" t="s">
        <v>1907</v>
      </c>
      <c r="D847" s="487" t="s">
        <v>981</v>
      </c>
      <c r="E847" s="490"/>
      <c r="F847" s="491">
        <v>245000</v>
      </c>
      <c r="G847" s="492">
        <f t="shared" si="24"/>
        <v>56423462.272727251</v>
      </c>
    </row>
    <row r="848" spans="1:7" x14ac:dyDescent="0.25">
      <c r="A848" s="487">
        <v>151</v>
      </c>
      <c r="B848" s="488">
        <v>42360</v>
      </c>
      <c r="C848" s="494" t="s">
        <v>1824</v>
      </c>
      <c r="D848" s="487" t="s">
        <v>1817</v>
      </c>
      <c r="E848" s="490"/>
      <c r="F848" s="491">
        <v>170000</v>
      </c>
      <c r="G848" s="492">
        <f t="shared" si="24"/>
        <v>56253462.272727251</v>
      </c>
    </row>
    <row r="849" spans="1:7" x14ac:dyDescent="0.25">
      <c r="A849" s="487">
        <v>153</v>
      </c>
      <c r="B849" s="488">
        <v>42360</v>
      </c>
      <c r="C849" s="494" t="s">
        <v>1826</v>
      </c>
      <c r="D849" s="487" t="s">
        <v>1817</v>
      </c>
      <c r="E849" s="490"/>
      <c r="F849" s="491">
        <v>210000</v>
      </c>
      <c r="G849" s="492">
        <f t="shared" si="24"/>
        <v>56043462.272727251</v>
      </c>
    </row>
    <row r="850" spans="1:7" ht="30" x14ac:dyDescent="0.25">
      <c r="A850" s="487">
        <v>65</v>
      </c>
      <c r="B850" s="488">
        <v>42361</v>
      </c>
      <c r="C850" s="489" t="s">
        <v>1908</v>
      </c>
      <c r="D850" s="487" t="s">
        <v>1706</v>
      </c>
      <c r="E850" s="490"/>
      <c r="F850" s="491">
        <v>822500</v>
      </c>
      <c r="G850" s="492">
        <f t="shared" si="24"/>
        <v>55220962.272727251</v>
      </c>
    </row>
    <row r="851" spans="1:7" x14ac:dyDescent="0.25">
      <c r="A851" s="487">
        <v>70</v>
      </c>
      <c r="B851" s="488">
        <v>42361</v>
      </c>
      <c r="C851" s="489" t="s">
        <v>1715</v>
      </c>
      <c r="D851" s="487" t="s">
        <v>1041</v>
      </c>
      <c r="E851" s="490"/>
      <c r="F851" s="491">
        <v>864500</v>
      </c>
      <c r="G851" s="492">
        <f t="shared" si="24"/>
        <v>54356462.272727251</v>
      </c>
    </row>
    <row r="852" spans="1:7" ht="30" x14ac:dyDescent="0.25">
      <c r="A852" s="487">
        <v>111</v>
      </c>
      <c r="B852" s="488">
        <v>42361</v>
      </c>
      <c r="C852" s="494" t="s">
        <v>1933</v>
      </c>
      <c r="D852" s="487" t="s">
        <v>1779</v>
      </c>
      <c r="E852" s="490"/>
      <c r="F852" s="491">
        <v>612500</v>
      </c>
      <c r="G852" s="492">
        <f t="shared" si="24"/>
        <v>53743962.272727251</v>
      </c>
    </row>
    <row r="853" spans="1:7" x14ac:dyDescent="0.25">
      <c r="A853" s="487">
        <v>112</v>
      </c>
      <c r="B853" s="488">
        <v>42361</v>
      </c>
      <c r="C853" s="494" t="s">
        <v>1781</v>
      </c>
      <c r="D853" s="487"/>
      <c r="E853" s="490">
        <v>24500</v>
      </c>
      <c r="F853" s="491"/>
      <c r="G853" s="492">
        <f t="shared" si="24"/>
        <v>53768462.272727251</v>
      </c>
    </row>
    <row r="854" spans="1:7" x14ac:dyDescent="0.25">
      <c r="A854" s="487">
        <v>144</v>
      </c>
      <c r="B854" s="488">
        <v>42361</v>
      </c>
      <c r="C854" s="494" t="s">
        <v>1816</v>
      </c>
      <c r="D854" s="487" t="s">
        <v>1817</v>
      </c>
      <c r="E854" s="490"/>
      <c r="F854" s="491">
        <v>170000</v>
      </c>
      <c r="G854" s="492">
        <f t="shared" si="24"/>
        <v>53598462.272727251</v>
      </c>
    </row>
    <row r="855" spans="1:7" x14ac:dyDescent="0.25">
      <c r="A855" s="487">
        <v>163</v>
      </c>
      <c r="B855" s="488">
        <v>42361</v>
      </c>
      <c r="C855" s="494" t="s">
        <v>1836</v>
      </c>
      <c r="D855" s="487" t="s">
        <v>1837</v>
      </c>
      <c r="E855" s="490"/>
      <c r="F855" s="491">
        <v>2000000</v>
      </c>
      <c r="G855" s="492">
        <f t="shared" si="24"/>
        <v>51598462.272727251</v>
      </c>
    </row>
    <row r="856" spans="1:7" x14ac:dyDescent="0.25">
      <c r="A856" s="487">
        <v>164</v>
      </c>
      <c r="B856" s="488">
        <v>42361</v>
      </c>
      <c r="C856" s="494" t="s">
        <v>1838</v>
      </c>
      <c r="D856" s="487"/>
      <c r="E856" s="490">
        <v>144000</v>
      </c>
      <c r="F856" s="498"/>
      <c r="G856" s="492">
        <f t="shared" si="24"/>
        <v>51742462.272727251</v>
      </c>
    </row>
    <row r="857" spans="1:7" x14ac:dyDescent="0.25">
      <c r="A857" s="487">
        <v>165</v>
      </c>
      <c r="B857" s="488">
        <v>42361</v>
      </c>
      <c r="C857" s="494" t="s">
        <v>1839</v>
      </c>
      <c r="D857" s="487"/>
      <c r="E857" s="490"/>
      <c r="F857" s="498">
        <v>181820</v>
      </c>
      <c r="G857" s="492">
        <f t="shared" si="24"/>
        <v>51560642.272727251</v>
      </c>
    </row>
    <row r="858" spans="1:7" x14ac:dyDescent="0.25">
      <c r="A858" s="487">
        <v>166</v>
      </c>
      <c r="B858" s="488">
        <v>42361</v>
      </c>
      <c r="C858" s="494" t="s">
        <v>1840</v>
      </c>
      <c r="D858" s="487"/>
      <c r="E858" s="490"/>
      <c r="F858" s="498">
        <v>1363636</v>
      </c>
      <c r="G858" s="492">
        <f t="shared" si="24"/>
        <v>50197006.272727251</v>
      </c>
    </row>
    <row r="859" spans="1:7" x14ac:dyDescent="0.25">
      <c r="A859" s="487">
        <v>167</v>
      </c>
      <c r="B859" s="488">
        <v>42361</v>
      </c>
      <c r="C859" s="494" t="s">
        <v>1841</v>
      </c>
      <c r="D859" s="487"/>
      <c r="E859" s="490"/>
      <c r="F859" s="498">
        <v>318182</v>
      </c>
      <c r="G859" s="492">
        <f t="shared" si="24"/>
        <v>49878824.272727251</v>
      </c>
    </row>
    <row r="860" spans="1:7" x14ac:dyDescent="0.25">
      <c r="A860" s="487">
        <v>169</v>
      </c>
      <c r="B860" s="488">
        <v>42361</v>
      </c>
      <c r="C860" s="494" t="s">
        <v>1843</v>
      </c>
      <c r="D860" s="487"/>
      <c r="E860" s="490"/>
      <c r="F860" s="498">
        <v>6480</v>
      </c>
      <c r="G860" s="492">
        <f t="shared" si="24"/>
        <v>49872344.272727251</v>
      </c>
    </row>
    <row r="861" spans="1:7" x14ac:dyDescent="0.25">
      <c r="A861" s="487">
        <v>170</v>
      </c>
      <c r="B861" s="488">
        <v>42361</v>
      </c>
      <c r="C861" s="494" t="s">
        <v>1844</v>
      </c>
      <c r="D861" s="487"/>
      <c r="E861" s="490"/>
      <c r="F861" s="498">
        <v>68800</v>
      </c>
      <c r="G861" s="492">
        <f t="shared" si="24"/>
        <v>49803544.272727251</v>
      </c>
    </row>
    <row r="862" spans="1:7" x14ac:dyDescent="0.25">
      <c r="A862" s="487">
        <v>171</v>
      </c>
      <c r="B862" s="488">
        <v>42361</v>
      </c>
      <c r="C862" s="494" t="s">
        <v>1845</v>
      </c>
      <c r="D862" s="487"/>
      <c r="E862" s="490"/>
      <c r="F862" s="498">
        <v>363880</v>
      </c>
      <c r="G862" s="492">
        <f t="shared" si="24"/>
        <v>49439664.272727251</v>
      </c>
    </row>
    <row r="863" spans="1:7" x14ac:dyDescent="0.25">
      <c r="A863" s="487">
        <v>172</v>
      </c>
      <c r="B863" s="488">
        <v>42361</v>
      </c>
      <c r="C863" s="494" t="s">
        <v>1846</v>
      </c>
      <c r="D863" s="487"/>
      <c r="E863" s="490"/>
      <c r="F863" s="498">
        <v>48000</v>
      </c>
      <c r="G863" s="492">
        <f t="shared" si="24"/>
        <v>49391664.272727251</v>
      </c>
    </row>
    <row r="864" spans="1:7" x14ac:dyDescent="0.25">
      <c r="A864" s="487">
        <v>173</v>
      </c>
      <c r="B864" s="488">
        <v>42361</v>
      </c>
      <c r="C864" s="494" t="s">
        <v>1847</v>
      </c>
      <c r="D864" s="487"/>
      <c r="E864" s="490"/>
      <c r="F864" s="498">
        <v>346432</v>
      </c>
      <c r="G864" s="492">
        <f t="shared" si="24"/>
        <v>49045232.272727251</v>
      </c>
    </row>
    <row r="865" spans="1:7" x14ac:dyDescent="0.25">
      <c r="A865" s="487">
        <v>174</v>
      </c>
      <c r="B865" s="488">
        <v>42361</v>
      </c>
      <c r="C865" s="494" t="s">
        <v>1848</v>
      </c>
      <c r="D865" s="487"/>
      <c r="E865" s="490"/>
      <c r="F865" s="498">
        <v>39200</v>
      </c>
      <c r="G865" s="492">
        <f t="shared" si="24"/>
        <v>49006032.272727251</v>
      </c>
    </row>
    <row r="866" spans="1:7" x14ac:dyDescent="0.25">
      <c r="A866" s="487">
        <v>175</v>
      </c>
      <c r="B866" s="488">
        <v>42361</v>
      </c>
      <c r="C866" s="494" t="s">
        <v>1849</v>
      </c>
      <c r="D866" s="487"/>
      <c r="E866" s="490"/>
      <c r="F866" s="498">
        <v>105500</v>
      </c>
      <c r="G866" s="492">
        <f t="shared" si="24"/>
        <v>48900532.272727251</v>
      </c>
    </row>
    <row r="867" spans="1:7" x14ac:dyDescent="0.25">
      <c r="A867" s="487">
        <v>176</v>
      </c>
      <c r="B867" s="488">
        <v>42361</v>
      </c>
      <c r="C867" s="494" t="s">
        <v>1850</v>
      </c>
      <c r="D867" s="487"/>
      <c r="E867" s="490"/>
      <c r="F867" s="498">
        <v>147840</v>
      </c>
      <c r="G867" s="492">
        <f t="shared" si="24"/>
        <v>48752692.272727251</v>
      </c>
    </row>
    <row r="868" spans="1:7" x14ac:dyDescent="0.25">
      <c r="A868" s="487">
        <v>177</v>
      </c>
      <c r="B868" s="488">
        <v>42361</v>
      </c>
      <c r="C868" s="494" t="s">
        <v>1851</v>
      </c>
      <c r="D868" s="487"/>
      <c r="E868" s="490"/>
      <c r="F868" s="498">
        <v>54545</v>
      </c>
      <c r="G868" s="492">
        <f t="shared" si="24"/>
        <v>48698147.272727251</v>
      </c>
    </row>
    <row r="869" spans="1:7" x14ac:dyDescent="0.25">
      <c r="A869" s="487">
        <v>178</v>
      </c>
      <c r="B869" s="488">
        <v>42361</v>
      </c>
      <c r="C869" s="494" t="s">
        <v>1852</v>
      </c>
      <c r="D869" s="487"/>
      <c r="E869" s="490"/>
      <c r="F869" s="498">
        <v>204545</v>
      </c>
      <c r="G869" s="492">
        <f t="shared" si="24"/>
        <v>48493602.272727251</v>
      </c>
    </row>
    <row r="870" spans="1:7" x14ac:dyDescent="0.25">
      <c r="A870" s="487">
        <v>179</v>
      </c>
      <c r="B870" s="488">
        <v>42361</v>
      </c>
      <c r="C870" s="494" t="s">
        <v>1853</v>
      </c>
      <c r="D870" s="487"/>
      <c r="E870" s="490"/>
      <c r="F870" s="498">
        <v>47727</v>
      </c>
      <c r="G870" s="492">
        <f t="shared" ref="G870:G933" si="25">G869+E870-F870</f>
        <v>48445875.272727251</v>
      </c>
    </row>
    <row r="871" spans="1:7" x14ac:dyDescent="0.25">
      <c r="A871" s="487">
        <v>181</v>
      </c>
      <c r="B871" s="488">
        <v>42361</v>
      </c>
      <c r="C871" s="494" t="s">
        <v>1855</v>
      </c>
      <c r="D871" s="487"/>
      <c r="E871" s="490"/>
      <c r="F871" s="498">
        <v>235250</v>
      </c>
      <c r="G871" s="492">
        <f t="shared" si="25"/>
        <v>48210625.272727251</v>
      </c>
    </row>
    <row r="872" spans="1:7" x14ac:dyDescent="0.25">
      <c r="A872" s="487">
        <v>182</v>
      </c>
      <c r="B872" s="488">
        <v>42361</v>
      </c>
      <c r="C872" s="494" t="s">
        <v>1856</v>
      </c>
      <c r="D872" s="487"/>
      <c r="E872" s="490"/>
      <c r="F872" s="498">
        <v>1551800</v>
      </c>
      <c r="G872" s="492">
        <f t="shared" si="25"/>
        <v>46658825.272727251</v>
      </c>
    </row>
    <row r="873" spans="1:7" x14ac:dyDescent="0.25">
      <c r="A873" s="487">
        <v>183</v>
      </c>
      <c r="B873" s="488">
        <v>42361</v>
      </c>
      <c r="C873" s="494" t="s">
        <v>1857</v>
      </c>
      <c r="D873" s="487"/>
      <c r="E873" s="490"/>
      <c r="F873" s="498">
        <v>455000</v>
      </c>
      <c r="G873" s="492">
        <f t="shared" si="25"/>
        <v>46203825.272727251</v>
      </c>
    </row>
    <row r="874" spans="1:7" x14ac:dyDescent="0.25">
      <c r="A874" s="487">
        <v>184</v>
      </c>
      <c r="B874" s="488">
        <v>42361</v>
      </c>
      <c r="C874" s="494" t="s">
        <v>1858</v>
      </c>
      <c r="D874" s="487"/>
      <c r="E874" s="490"/>
      <c r="F874" s="498">
        <v>28500</v>
      </c>
      <c r="G874" s="492">
        <f t="shared" si="25"/>
        <v>46175325.272727251</v>
      </c>
    </row>
    <row r="875" spans="1:7" x14ac:dyDescent="0.25">
      <c r="A875" s="487">
        <v>185</v>
      </c>
      <c r="B875" s="488">
        <v>42361</v>
      </c>
      <c r="C875" s="494" t="s">
        <v>1858</v>
      </c>
      <c r="D875" s="487"/>
      <c r="E875" s="490"/>
      <c r="F875" s="498">
        <v>607000</v>
      </c>
      <c r="G875" s="492">
        <f t="shared" si="25"/>
        <v>45568325.272727251</v>
      </c>
    </row>
    <row r="876" spans="1:7" x14ac:dyDescent="0.25">
      <c r="A876" s="487"/>
      <c r="B876" s="488">
        <v>42364</v>
      </c>
      <c r="C876" s="489" t="s">
        <v>1673</v>
      </c>
      <c r="D876" s="487"/>
      <c r="E876" s="490"/>
      <c r="F876" s="498">
        <v>50000</v>
      </c>
      <c r="G876" s="492">
        <f t="shared" si="25"/>
        <v>45518325.272727251</v>
      </c>
    </row>
    <row r="877" spans="1:7" x14ac:dyDescent="0.25">
      <c r="A877" s="487"/>
      <c r="B877" s="488">
        <v>42364</v>
      </c>
      <c r="C877" s="489" t="s">
        <v>1687</v>
      </c>
      <c r="D877" s="487" t="s">
        <v>852</v>
      </c>
      <c r="E877" s="490"/>
      <c r="F877" s="498">
        <v>100000</v>
      </c>
      <c r="G877" s="492">
        <f t="shared" si="25"/>
        <v>45418325.272727251</v>
      </c>
    </row>
    <row r="878" spans="1:7" ht="48.75" customHeight="1" x14ac:dyDescent="0.25">
      <c r="A878" s="487">
        <v>7</v>
      </c>
      <c r="B878" s="488">
        <v>42366</v>
      </c>
      <c r="C878" s="494" t="s">
        <v>1919</v>
      </c>
      <c r="D878" s="517" t="s">
        <v>950</v>
      </c>
      <c r="E878" s="490"/>
      <c r="F878" s="491">
        <v>855000</v>
      </c>
      <c r="G878" s="492">
        <f t="shared" si="25"/>
        <v>44563325.272727251</v>
      </c>
    </row>
    <row r="879" spans="1:7" x14ac:dyDescent="0.25">
      <c r="A879" s="487">
        <v>8</v>
      </c>
      <c r="B879" s="488">
        <v>42366</v>
      </c>
      <c r="C879" s="494" t="s">
        <v>1640</v>
      </c>
      <c r="D879" s="487"/>
      <c r="E879" s="490">
        <v>34200</v>
      </c>
      <c r="F879" s="491"/>
      <c r="G879" s="492">
        <f t="shared" si="25"/>
        <v>44597525.272727251</v>
      </c>
    </row>
    <row r="880" spans="1:7" ht="30" x14ac:dyDescent="0.25">
      <c r="A880" s="487">
        <v>16</v>
      </c>
      <c r="B880" s="488">
        <v>42366</v>
      </c>
      <c r="C880" s="494" t="s">
        <v>1650</v>
      </c>
      <c r="D880" s="487" t="s">
        <v>1082</v>
      </c>
      <c r="E880" s="490"/>
      <c r="F880" s="491">
        <v>1395000</v>
      </c>
      <c r="G880" s="492">
        <f t="shared" si="25"/>
        <v>43202525.272727251</v>
      </c>
    </row>
    <row r="881" spans="1:7" x14ac:dyDescent="0.25">
      <c r="A881" s="487">
        <v>17</v>
      </c>
      <c r="B881" s="488">
        <v>42366</v>
      </c>
      <c r="C881" s="494" t="s">
        <v>1651</v>
      </c>
      <c r="D881" s="487"/>
      <c r="E881" s="490">
        <v>110250</v>
      </c>
      <c r="F881" s="491"/>
      <c r="G881" s="492">
        <f t="shared" si="25"/>
        <v>43312775.272727251</v>
      </c>
    </row>
    <row r="882" spans="1:7" x14ac:dyDescent="0.25">
      <c r="A882" s="487">
        <v>18</v>
      </c>
      <c r="B882" s="488">
        <v>42366</v>
      </c>
      <c r="C882" s="494" t="s">
        <v>1652</v>
      </c>
      <c r="D882" s="487" t="s">
        <v>1082</v>
      </c>
      <c r="E882" s="490"/>
      <c r="F882" s="491">
        <v>165000</v>
      </c>
      <c r="G882" s="492">
        <f t="shared" si="25"/>
        <v>43147775.272727251</v>
      </c>
    </row>
    <row r="883" spans="1:7" x14ac:dyDescent="0.25">
      <c r="A883" s="487">
        <v>19</v>
      </c>
      <c r="B883" s="488">
        <v>42366</v>
      </c>
      <c r="C883" s="494" t="s">
        <v>1653</v>
      </c>
      <c r="D883" s="487"/>
      <c r="E883" s="490">
        <v>24750</v>
      </c>
      <c r="F883" s="491"/>
      <c r="G883" s="492">
        <f t="shared" si="25"/>
        <v>43172525.272727251</v>
      </c>
    </row>
    <row r="884" spans="1:7" ht="45" x14ac:dyDescent="0.25">
      <c r="A884" s="487">
        <v>20</v>
      </c>
      <c r="B884" s="488">
        <v>42366</v>
      </c>
      <c r="C884" s="494" t="s">
        <v>1922</v>
      </c>
      <c r="D884" s="487" t="s">
        <v>1133</v>
      </c>
      <c r="E884" s="490"/>
      <c r="F884" s="491">
        <v>357600</v>
      </c>
      <c r="G884" s="492">
        <f t="shared" si="25"/>
        <v>42814925.272727251</v>
      </c>
    </row>
    <row r="885" spans="1:7" x14ac:dyDescent="0.25">
      <c r="A885" s="487">
        <v>21</v>
      </c>
      <c r="B885" s="488">
        <v>42366</v>
      </c>
      <c r="C885" s="494" t="s">
        <v>1656</v>
      </c>
      <c r="D885" s="487"/>
      <c r="E885" s="490">
        <v>15840</v>
      </c>
      <c r="F885" s="491"/>
      <c r="G885" s="492">
        <f t="shared" si="25"/>
        <v>42830765.272727251</v>
      </c>
    </row>
    <row r="886" spans="1:7" x14ac:dyDescent="0.25">
      <c r="A886" s="487">
        <v>27</v>
      </c>
      <c r="B886" s="488">
        <v>42366</v>
      </c>
      <c r="C886" s="494" t="s">
        <v>1661</v>
      </c>
      <c r="D886" s="487" t="s">
        <v>1185</v>
      </c>
      <c r="E886" s="490"/>
      <c r="F886" s="491">
        <v>730000</v>
      </c>
      <c r="G886" s="530">
        <f t="shared" si="25"/>
        <v>42100765.272727251</v>
      </c>
    </row>
    <row r="887" spans="1:7" x14ac:dyDescent="0.25">
      <c r="A887" s="487">
        <v>28</v>
      </c>
      <c r="B887" s="488">
        <v>42366</v>
      </c>
      <c r="C887" s="494" t="s">
        <v>1662</v>
      </c>
      <c r="D887" s="487"/>
      <c r="E887" s="490">
        <v>48500</v>
      </c>
      <c r="F887" s="491"/>
      <c r="G887" s="492">
        <f t="shared" si="25"/>
        <v>42149265.272727251</v>
      </c>
    </row>
    <row r="888" spans="1:7" x14ac:dyDescent="0.25">
      <c r="A888" s="487">
        <v>29</v>
      </c>
      <c r="B888" s="488">
        <v>42366</v>
      </c>
      <c r="C888" s="494" t="s">
        <v>1663</v>
      </c>
      <c r="D888" s="487" t="s">
        <v>945</v>
      </c>
      <c r="E888" s="490"/>
      <c r="F888" s="491">
        <v>775000</v>
      </c>
      <c r="G888" s="492">
        <f t="shared" si="25"/>
        <v>41374265.272727251</v>
      </c>
    </row>
    <row r="889" spans="1:7" x14ac:dyDescent="0.25">
      <c r="A889" s="487">
        <v>30</v>
      </c>
      <c r="B889" s="488">
        <v>42366</v>
      </c>
      <c r="C889" s="494" t="s">
        <v>1664</v>
      </c>
      <c r="D889" s="487"/>
      <c r="E889" s="490">
        <v>90750</v>
      </c>
      <c r="F889" s="491"/>
      <c r="G889" s="492">
        <f t="shared" si="25"/>
        <v>41465015.272727251</v>
      </c>
    </row>
    <row r="890" spans="1:7" x14ac:dyDescent="0.25">
      <c r="A890" s="487">
        <v>45</v>
      </c>
      <c r="B890" s="488">
        <v>42366</v>
      </c>
      <c r="C890" s="489" t="s">
        <v>1683</v>
      </c>
      <c r="D890" s="487" t="s">
        <v>852</v>
      </c>
      <c r="E890" s="490"/>
      <c r="F890" s="498">
        <v>100000</v>
      </c>
      <c r="G890" s="492">
        <f t="shared" si="25"/>
        <v>41365015.272727251</v>
      </c>
    </row>
    <row r="891" spans="1:7" ht="30" x14ac:dyDescent="0.25">
      <c r="A891" s="487">
        <v>125</v>
      </c>
      <c r="B891" s="488">
        <v>42366</v>
      </c>
      <c r="C891" s="494" t="s">
        <v>1938</v>
      </c>
      <c r="D891" s="487" t="s">
        <v>869</v>
      </c>
      <c r="E891" s="490"/>
      <c r="F891" s="491">
        <v>875000</v>
      </c>
      <c r="G891" s="492">
        <f t="shared" si="25"/>
        <v>40490015.272727251</v>
      </c>
    </row>
    <row r="892" spans="1:7" x14ac:dyDescent="0.25">
      <c r="A892" s="487">
        <v>126</v>
      </c>
      <c r="B892" s="488">
        <v>42366</v>
      </c>
      <c r="C892" s="494" t="s">
        <v>1798</v>
      </c>
      <c r="D892" s="487"/>
      <c r="E892" s="490">
        <v>35000</v>
      </c>
      <c r="F892" s="491"/>
      <c r="G892" s="492">
        <f t="shared" si="25"/>
        <v>40525015.272727251</v>
      </c>
    </row>
    <row r="893" spans="1:7" x14ac:dyDescent="0.25">
      <c r="A893" s="487">
        <v>132</v>
      </c>
      <c r="B893" s="488">
        <v>42366</v>
      </c>
      <c r="C893" s="494" t="s">
        <v>1804</v>
      </c>
      <c r="D893" s="487" t="s">
        <v>902</v>
      </c>
      <c r="E893" s="490"/>
      <c r="F893" s="498">
        <v>50000</v>
      </c>
      <c r="G893" s="492">
        <f t="shared" si="25"/>
        <v>40475015.272727251</v>
      </c>
    </row>
    <row r="894" spans="1:7" x14ac:dyDescent="0.25">
      <c r="A894" s="487">
        <v>135</v>
      </c>
      <c r="B894" s="488">
        <v>42366</v>
      </c>
      <c r="C894" s="494" t="s">
        <v>1807</v>
      </c>
      <c r="D894" s="487" t="s">
        <v>902</v>
      </c>
      <c r="E894" s="490"/>
      <c r="F894" s="498">
        <v>350000</v>
      </c>
      <c r="G894" s="492">
        <f t="shared" si="25"/>
        <v>40125015.272727251</v>
      </c>
    </row>
    <row r="895" spans="1:7" x14ac:dyDescent="0.25">
      <c r="A895" s="487">
        <v>136</v>
      </c>
      <c r="B895" s="488">
        <v>42366</v>
      </c>
      <c r="C895" s="494" t="s">
        <v>1808</v>
      </c>
      <c r="D895" s="487" t="s">
        <v>902</v>
      </c>
      <c r="E895" s="490"/>
      <c r="F895" s="498">
        <v>800000</v>
      </c>
      <c r="G895" s="492">
        <f t="shared" si="25"/>
        <v>39325015.272727251</v>
      </c>
    </row>
    <row r="896" spans="1:7" x14ac:dyDescent="0.25">
      <c r="A896" s="487">
        <v>137</v>
      </c>
      <c r="B896" s="488">
        <v>42366</v>
      </c>
      <c r="C896" s="494" t="s">
        <v>1809</v>
      </c>
      <c r="D896" s="487" t="s">
        <v>902</v>
      </c>
      <c r="E896" s="490"/>
      <c r="F896" s="498">
        <v>250000</v>
      </c>
      <c r="G896" s="492">
        <f t="shared" si="25"/>
        <v>39075015.272727251</v>
      </c>
    </row>
    <row r="897" spans="1:7" x14ac:dyDescent="0.25">
      <c r="A897" s="487">
        <v>138</v>
      </c>
      <c r="B897" s="488">
        <v>42366</v>
      </c>
      <c r="C897" s="494" t="s">
        <v>1810</v>
      </c>
      <c r="D897" s="487" t="s">
        <v>902</v>
      </c>
      <c r="E897" s="490"/>
      <c r="F897" s="498">
        <v>150000</v>
      </c>
      <c r="G897" s="492">
        <f t="shared" si="25"/>
        <v>38925015.272727251</v>
      </c>
    </row>
    <row r="898" spans="1:7" x14ac:dyDescent="0.25">
      <c r="A898" s="487">
        <v>139</v>
      </c>
      <c r="B898" s="488">
        <v>42366</v>
      </c>
      <c r="C898" s="494" t="s">
        <v>1811</v>
      </c>
      <c r="D898" s="487" t="s">
        <v>902</v>
      </c>
      <c r="E898" s="490"/>
      <c r="F898" s="498">
        <v>250000</v>
      </c>
      <c r="G898" s="492">
        <f t="shared" si="25"/>
        <v>38675015.272727251</v>
      </c>
    </row>
    <row r="899" spans="1:7" x14ac:dyDescent="0.25">
      <c r="A899" s="487">
        <v>157</v>
      </c>
      <c r="B899" s="488">
        <v>42366</v>
      </c>
      <c r="C899" s="494" t="s">
        <v>1830</v>
      </c>
      <c r="D899" s="487" t="s">
        <v>1817</v>
      </c>
      <c r="E899" s="490"/>
      <c r="F899" s="491">
        <v>170000</v>
      </c>
      <c r="G899" s="492">
        <f t="shared" si="25"/>
        <v>38505015.272727251</v>
      </c>
    </row>
    <row r="900" spans="1:7" x14ac:dyDescent="0.25">
      <c r="A900" s="487">
        <v>161</v>
      </c>
      <c r="B900" s="488">
        <v>42366</v>
      </c>
      <c r="C900" s="494" t="s">
        <v>1834</v>
      </c>
      <c r="D900" s="487" t="s">
        <v>1817</v>
      </c>
      <c r="E900" s="490"/>
      <c r="F900" s="491">
        <v>170000</v>
      </c>
      <c r="G900" s="492">
        <f t="shared" si="25"/>
        <v>38335015.272727251</v>
      </c>
    </row>
    <row r="901" spans="1:7" ht="30" x14ac:dyDescent="0.25">
      <c r="A901" s="487">
        <v>9</v>
      </c>
      <c r="B901" s="488">
        <v>42367</v>
      </c>
      <c r="C901" s="494" t="s">
        <v>1920</v>
      </c>
      <c r="D901" s="487" t="s">
        <v>950</v>
      </c>
      <c r="E901" s="490"/>
      <c r="F901" s="491">
        <v>615000</v>
      </c>
      <c r="G901" s="492">
        <f t="shared" si="25"/>
        <v>37720015.272727251</v>
      </c>
    </row>
    <row r="902" spans="1:7" x14ac:dyDescent="0.25">
      <c r="A902" s="487">
        <v>10</v>
      </c>
      <c r="B902" s="488">
        <v>42367</v>
      </c>
      <c r="C902" s="494" t="s">
        <v>1643</v>
      </c>
      <c r="D902" s="487"/>
      <c r="E902" s="490">
        <v>24600</v>
      </c>
      <c r="F902" s="491"/>
      <c r="G902" s="492">
        <f t="shared" si="25"/>
        <v>37744615.272727251</v>
      </c>
    </row>
    <row r="903" spans="1:7" ht="30" x14ac:dyDescent="0.25">
      <c r="A903" s="487">
        <v>11</v>
      </c>
      <c r="B903" s="488">
        <v>42367</v>
      </c>
      <c r="C903" s="494" t="s">
        <v>1921</v>
      </c>
      <c r="D903" s="487" t="s">
        <v>990</v>
      </c>
      <c r="E903" s="490"/>
      <c r="F903" s="491">
        <v>1830000</v>
      </c>
      <c r="G903" s="492">
        <f t="shared" si="25"/>
        <v>35914615.272727251</v>
      </c>
    </row>
    <row r="904" spans="1:7" x14ac:dyDescent="0.25">
      <c r="A904" s="487">
        <v>12</v>
      </c>
      <c r="B904" s="488">
        <v>42367</v>
      </c>
      <c r="C904" s="494" t="s">
        <v>1646</v>
      </c>
      <c r="D904" s="487"/>
      <c r="E904" s="490">
        <v>73200</v>
      </c>
      <c r="F904" s="491"/>
      <c r="G904" s="492">
        <f t="shared" si="25"/>
        <v>35987815.272727251</v>
      </c>
    </row>
    <row r="905" spans="1:7" x14ac:dyDescent="0.25">
      <c r="A905" s="487">
        <v>46</v>
      </c>
      <c r="B905" s="488">
        <v>42367</v>
      </c>
      <c r="C905" s="489" t="s">
        <v>1684</v>
      </c>
      <c r="D905" s="487" t="s">
        <v>852</v>
      </c>
      <c r="E905" s="490"/>
      <c r="F905" s="498">
        <v>130000</v>
      </c>
      <c r="G905" s="492">
        <f t="shared" si="25"/>
        <v>35857815.272727251</v>
      </c>
    </row>
    <row r="906" spans="1:7" x14ac:dyDescent="0.25">
      <c r="A906" s="487">
        <v>47</v>
      </c>
      <c r="B906" s="488">
        <v>42367</v>
      </c>
      <c r="C906" s="489" t="s">
        <v>1685</v>
      </c>
      <c r="D906" s="487" t="s">
        <v>852</v>
      </c>
      <c r="E906" s="490"/>
      <c r="F906" s="498">
        <v>170000</v>
      </c>
      <c r="G906" s="492">
        <f t="shared" si="25"/>
        <v>35687815.272727251</v>
      </c>
    </row>
    <row r="907" spans="1:7" x14ac:dyDescent="0.25">
      <c r="A907" s="487">
        <v>48</v>
      </c>
      <c r="B907" s="488">
        <v>42367</v>
      </c>
      <c r="C907" s="489" t="s">
        <v>1686</v>
      </c>
      <c r="D907" s="487" t="s">
        <v>852</v>
      </c>
      <c r="E907" s="490"/>
      <c r="F907" s="498">
        <v>160000</v>
      </c>
      <c r="G907" s="492">
        <f t="shared" si="25"/>
        <v>35527815.272727251</v>
      </c>
    </row>
    <row r="908" spans="1:7" ht="30" x14ac:dyDescent="0.25">
      <c r="A908" s="487">
        <v>102</v>
      </c>
      <c r="B908" s="488">
        <v>42367</v>
      </c>
      <c r="C908" s="494" t="s">
        <v>1931</v>
      </c>
      <c r="D908" s="487" t="s">
        <v>1188</v>
      </c>
      <c r="E908" s="490"/>
      <c r="F908" s="491">
        <v>171000</v>
      </c>
      <c r="G908" s="492">
        <f t="shared" si="25"/>
        <v>35356815.272727251</v>
      </c>
    </row>
    <row r="909" spans="1:7" x14ac:dyDescent="0.25">
      <c r="A909" s="487">
        <v>109</v>
      </c>
      <c r="B909" s="488">
        <v>42367</v>
      </c>
      <c r="C909" s="494" t="s">
        <v>1775</v>
      </c>
      <c r="D909" s="487" t="s">
        <v>1776</v>
      </c>
      <c r="E909" s="490"/>
      <c r="F909" s="491">
        <v>58500</v>
      </c>
      <c r="G909" s="492">
        <f t="shared" si="25"/>
        <v>35298315.272727251</v>
      </c>
    </row>
    <row r="910" spans="1:7" x14ac:dyDescent="0.25">
      <c r="A910" s="487">
        <v>131</v>
      </c>
      <c r="B910" s="488">
        <v>42367</v>
      </c>
      <c r="C910" s="494" t="s">
        <v>1803</v>
      </c>
      <c r="D910" s="487" t="s">
        <v>902</v>
      </c>
      <c r="E910" s="490"/>
      <c r="F910" s="498">
        <v>355000</v>
      </c>
      <c r="G910" s="492">
        <f t="shared" si="25"/>
        <v>34943315.272727251</v>
      </c>
    </row>
    <row r="911" spans="1:7" x14ac:dyDescent="0.25">
      <c r="A911" s="487">
        <v>133</v>
      </c>
      <c r="B911" s="488">
        <v>42367</v>
      </c>
      <c r="C911" s="494" t="s">
        <v>1805</v>
      </c>
      <c r="D911" s="487" t="s">
        <v>902</v>
      </c>
      <c r="E911" s="490"/>
      <c r="F911" s="498">
        <v>295000</v>
      </c>
      <c r="G911" s="492">
        <f t="shared" si="25"/>
        <v>34648315.272727251</v>
      </c>
    </row>
    <row r="912" spans="1:7" x14ac:dyDescent="0.25">
      <c r="A912" s="487">
        <v>134</v>
      </c>
      <c r="B912" s="488">
        <v>42367</v>
      </c>
      <c r="C912" s="494" t="s">
        <v>1806</v>
      </c>
      <c r="D912" s="487" t="s">
        <v>902</v>
      </c>
      <c r="E912" s="490"/>
      <c r="F912" s="498">
        <v>400000</v>
      </c>
      <c r="G912" s="492">
        <f t="shared" si="25"/>
        <v>34248315.272727251</v>
      </c>
    </row>
    <row r="913" spans="1:7" x14ac:dyDescent="0.25">
      <c r="A913" s="487">
        <v>140</v>
      </c>
      <c r="B913" s="488">
        <v>42367</v>
      </c>
      <c r="C913" s="494" t="s">
        <v>1812</v>
      </c>
      <c r="D913" s="487" t="s">
        <v>902</v>
      </c>
      <c r="E913" s="490"/>
      <c r="F913" s="498">
        <v>300000</v>
      </c>
      <c r="G913" s="492">
        <f t="shared" si="25"/>
        <v>33948315.272727251</v>
      </c>
    </row>
    <row r="914" spans="1:7" x14ac:dyDescent="0.25">
      <c r="A914" s="487">
        <v>141</v>
      </c>
      <c r="B914" s="488">
        <v>42367</v>
      </c>
      <c r="C914" s="494" t="s">
        <v>1813</v>
      </c>
      <c r="D914" s="487" t="s">
        <v>902</v>
      </c>
      <c r="E914" s="490"/>
      <c r="F914" s="498">
        <v>150000</v>
      </c>
      <c r="G914" s="492">
        <f t="shared" si="25"/>
        <v>33798315.272727251</v>
      </c>
    </row>
    <row r="915" spans="1:7" x14ac:dyDescent="0.25">
      <c r="A915" s="487">
        <v>142</v>
      </c>
      <c r="B915" s="488">
        <v>42367</v>
      </c>
      <c r="C915" s="494" t="s">
        <v>1814</v>
      </c>
      <c r="D915" s="487" t="s">
        <v>902</v>
      </c>
      <c r="E915" s="490"/>
      <c r="F915" s="498">
        <v>300000</v>
      </c>
      <c r="G915" s="492">
        <f t="shared" si="25"/>
        <v>33498315.272727251</v>
      </c>
    </row>
    <row r="916" spans="1:7" x14ac:dyDescent="0.25">
      <c r="A916" s="487">
        <v>143</v>
      </c>
      <c r="B916" s="488">
        <v>42367</v>
      </c>
      <c r="C916" s="494" t="s">
        <v>1815</v>
      </c>
      <c r="D916" s="487" t="s">
        <v>902</v>
      </c>
      <c r="E916" s="490"/>
      <c r="F916" s="498">
        <v>300000</v>
      </c>
      <c r="G916" s="492">
        <f t="shared" si="25"/>
        <v>33198315.272727251</v>
      </c>
    </row>
    <row r="917" spans="1:7" x14ac:dyDescent="0.25">
      <c r="A917" s="487">
        <v>147</v>
      </c>
      <c r="B917" s="488">
        <v>42367</v>
      </c>
      <c r="C917" s="494" t="s">
        <v>1820</v>
      </c>
      <c r="D917" s="487" t="s">
        <v>1817</v>
      </c>
      <c r="E917" s="490"/>
      <c r="F917" s="491">
        <v>170000</v>
      </c>
      <c r="G917" s="492">
        <f t="shared" si="25"/>
        <v>33028315.272727251</v>
      </c>
    </row>
    <row r="918" spans="1:7" x14ac:dyDescent="0.25">
      <c r="A918" s="487">
        <v>159</v>
      </c>
      <c r="B918" s="488">
        <v>42367</v>
      </c>
      <c r="C918" s="494" t="s">
        <v>1832</v>
      </c>
      <c r="D918" s="487" t="s">
        <v>1817</v>
      </c>
      <c r="E918" s="490"/>
      <c r="F918" s="491">
        <v>210000</v>
      </c>
      <c r="G918" s="492">
        <f t="shared" si="25"/>
        <v>32818315.272727251</v>
      </c>
    </row>
    <row r="919" spans="1:7" x14ac:dyDescent="0.25">
      <c r="A919" s="487">
        <v>162</v>
      </c>
      <c r="B919" s="488">
        <v>42367</v>
      </c>
      <c r="C919" s="494" t="s">
        <v>1835</v>
      </c>
      <c r="D919" s="487"/>
      <c r="E919" s="490"/>
      <c r="F919" s="491">
        <v>83997</v>
      </c>
      <c r="G919" s="492">
        <f t="shared" si="25"/>
        <v>32734318.272727251</v>
      </c>
    </row>
    <row r="920" spans="1:7" x14ac:dyDescent="0.25">
      <c r="A920" s="487">
        <v>13</v>
      </c>
      <c r="B920" s="488">
        <v>42368</v>
      </c>
      <c r="C920" s="494" t="s">
        <v>1647</v>
      </c>
      <c r="D920" s="487" t="s">
        <v>867</v>
      </c>
      <c r="E920" s="490"/>
      <c r="F920" s="491">
        <v>102000</v>
      </c>
      <c r="G920" s="492">
        <f t="shared" si="25"/>
        <v>32632318.272727251</v>
      </c>
    </row>
    <row r="921" spans="1:7" x14ac:dyDescent="0.25">
      <c r="A921" s="487">
        <v>15</v>
      </c>
      <c r="B921" s="488">
        <v>42368</v>
      </c>
      <c r="C921" s="494" t="s">
        <v>1649</v>
      </c>
      <c r="D921" s="487" t="s">
        <v>983</v>
      </c>
      <c r="E921" s="490"/>
      <c r="F921" s="491">
        <v>200000</v>
      </c>
      <c r="G921" s="492">
        <f t="shared" si="25"/>
        <v>32432318.272727251</v>
      </c>
    </row>
    <row r="922" spans="1:7" ht="30" x14ac:dyDescent="0.25">
      <c r="A922" s="487">
        <v>22</v>
      </c>
      <c r="B922" s="488">
        <v>42368</v>
      </c>
      <c r="C922" s="494" t="s">
        <v>1657</v>
      </c>
      <c r="D922" s="487" t="s">
        <v>921</v>
      </c>
      <c r="E922" s="490"/>
      <c r="F922" s="491">
        <v>1120000</v>
      </c>
      <c r="G922" s="492">
        <f t="shared" si="25"/>
        <v>31312318.272727251</v>
      </c>
    </row>
    <row r="923" spans="1:7" x14ac:dyDescent="0.25">
      <c r="A923" s="487">
        <v>23</v>
      </c>
      <c r="B923" s="488">
        <v>42368</v>
      </c>
      <c r="C923" s="494" t="s">
        <v>1658</v>
      </c>
      <c r="D923" s="487"/>
      <c r="E923" s="490">
        <v>28000</v>
      </c>
      <c r="F923" s="491"/>
      <c r="G923" s="492">
        <f t="shared" si="25"/>
        <v>31340318.272727251</v>
      </c>
    </row>
    <row r="924" spans="1:7" x14ac:dyDescent="0.25">
      <c r="A924" s="487">
        <v>24</v>
      </c>
      <c r="B924" s="488">
        <v>42368</v>
      </c>
      <c r="C924" s="494" t="s">
        <v>1659</v>
      </c>
      <c r="D924" s="487" t="s">
        <v>925</v>
      </c>
      <c r="E924" s="490"/>
      <c r="F924" s="491">
        <v>3400000</v>
      </c>
      <c r="G924" s="492">
        <f t="shared" si="25"/>
        <v>27940318.272727251</v>
      </c>
    </row>
    <row r="925" spans="1:7" x14ac:dyDescent="0.25">
      <c r="A925" s="487">
        <v>25</v>
      </c>
      <c r="B925" s="488">
        <v>42368</v>
      </c>
      <c r="C925" s="494" t="s">
        <v>1660</v>
      </c>
      <c r="D925" s="487"/>
      <c r="E925" s="554">
        <v>292000</v>
      </c>
      <c r="F925" s="555"/>
      <c r="G925" s="556">
        <f t="shared" si="25"/>
        <v>28232318.272727251</v>
      </c>
    </row>
    <row r="926" spans="1:7" x14ac:dyDescent="0.25">
      <c r="A926" s="487">
        <v>31</v>
      </c>
      <c r="B926" s="488">
        <v>42368</v>
      </c>
      <c r="C926" s="494" t="s">
        <v>1665</v>
      </c>
      <c r="D926" s="487" t="s">
        <v>1666</v>
      </c>
      <c r="E926" s="490"/>
      <c r="F926" s="491">
        <v>6698000</v>
      </c>
      <c r="G926" s="492">
        <f t="shared" si="25"/>
        <v>21534318.272727251</v>
      </c>
    </row>
    <row r="927" spans="1:7" x14ac:dyDescent="0.25">
      <c r="A927" s="487">
        <v>32</v>
      </c>
      <c r="B927" s="488">
        <v>42368</v>
      </c>
      <c r="C927" s="494" t="s">
        <v>1667</v>
      </c>
      <c r="D927" s="487"/>
      <c r="E927" s="490">
        <v>496900</v>
      </c>
      <c r="F927" s="491"/>
      <c r="G927" s="492">
        <f t="shared" si="25"/>
        <v>22031218.272727251</v>
      </c>
    </row>
    <row r="928" spans="1:7" ht="30" x14ac:dyDescent="0.25">
      <c r="A928" s="487">
        <v>33</v>
      </c>
      <c r="B928" s="488">
        <v>42368</v>
      </c>
      <c r="C928" s="494" t="s">
        <v>1668</v>
      </c>
      <c r="D928" s="487" t="s">
        <v>1595</v>
      </c>
      <c r="E928" s="490"/>
      <c r="F928" s="491">
        <v>8200000</v>
      </c>
      <c r="G928" s="492">
        <f t="shared" si="25"/>
        <v>13831218.272727251</v>
      </c>
    </row>
    <row r="929" spans="1:7" x14ac:dyDescent="0.25">
      <c r="A929" s="487">
        <v>34</v>
      </c>
      <c r="B929" s="488">
        <v>42368</v>
      </c>
      <c r="C929" s="494" t="s">
        <v>1669</v>
      </c>
      <c r="D929" s="487"/>
      <c r="E929" s="490">
        <v>410000</v>
      </c>
      <c r="F929" s="491"/>
      <c r="G929" s="492">
        <f t="shared" si="25"/>
        <v>14241218.272727251</v>
      </c>
    </row>
    <row r="930" spans="1:7" ht="30" x14ac:dyDescent="0.25">
      <c r="A930" s="487">
        <v>35</v>
      </c>
      <c r="B930" s="488">
        <v>42368</v>
      </c>
      <c r="C930" s="494" t="s">
        <v>1670</v>
      </c>
      <c r="D930" s="487" t="s">
        <v>1595</v>
      </c>
      <c r="E930" s="490"/>
      <c r="F930" s="491">
        <v>4060000</v>
      </c>
      <c r="G930" s="492">
        <f t="shared" si="25"/>
        <v>10181218.272727251</v>
      </c>
    </row>
    <row r="931" spans="1:7" x14ac:dyDescent="0.25">
      <c r="A931" s="487">
        <v>36</v>
      </c>
      <c r="B931" s="488">
        <v>42368</v>
      </c>
      <c r="C931" s="494" t="s">
        <v>1671</v>
      </c>
      <c r="D931" s="487"/>
      <c r="E931" s="490">
        <v>203000</v>
      </c>
      <c r="F931" s="491"/>
      <c r="G931" s="492">
        <f t="shared" si="25"/>
        <v>10384218.272727251</v>
      </c>
    </row>
    <row r="932" spans="1:7" x14ac:dyDescent="0.25">
      <c r="A932" s="487">
        <v>69</v>
      </c>
      <c r="B932" s="488">
        <v>42368</v>
      </c>
      <c r="C932" s="489" t="s">
        <v>1714</v>
      </c>
      <c r="D932" s="487" t="s">
        <v>879</v>
      </c>
      <c r="E932" s="490"/>
      <c r="F932" s="491">
        <v>896000</v>
      </c>
      <c r="G932" s="492">
        <f t="shared" si="25"/>
        <v>9488218.2727272511</v>
      </c>
    </row>
    <row r="933" spans="1:7" x14ac:dyDescent="0.25">
      <c r="A933" s="487">
        <v>77</v>
      </c>
      <c r="B933" s="488">
        <v>42368</v>
      </c>
      <c r="C933" s="489" t="s">
        <v>1726</v>
      </c>
      <c r="D933" s="487" t="s">
        <v>1727</v>
      </c>
      <c r="E933" s="490"/>
      <c r="F933" s="491">
        <v>6000000</v>
      </c>
      <c r="G933" s="492">
        <f t="shared" si="25"/>
        <v>3488218.2727272511</v>
      </c>
    </row>
    <row r="934" spans="1:7" x14ac:dyDescent="0.25">
      <c r="A934" s="487"/>
      <c r="B934" s="488">
        <v>42368</v>
      </c>
      <c r="C934" s="489" t="s">
        <v>1728</v>
      </c>
      <c r="D934" s="487"/>
      <c r="E934" s="490">
        <v>300000</v>
      </c>
      <c r="F934" s="491"/>
      <c r="G934" s="492">
        <f t="shared" ref="G934:G943" si="26">G933+E934-F934</f>
        <v>3788218.2727272511</v>
      </c>
    </row>
    <row r="935" spans="1:7" x14ac:dyDescent="0.25">
      <c r="A935" s="487">
        <v>108</v>
      </c>
      <c r="B935" s="488">
        <v>42368</v>
      </c>
      <c r="C935" s="494" t="s">
        <v>1773</v>
      </c>
      <c r="D935" s="487" t="s">
        <v>1774</v>
      </c>
      <c r="E935" s="490"/>
      <c r="F935" s="491">
        <v>650000</v>
      </c>
      <c r="G935" s="492">
        <f t="shared" si="26"/>
        <v>3138218.2727272511</v>
      </c>
    </row>
    <row r="936" spans="1:7" ht="30" x14ac:dyDescent="0.25">
      <c r="A936" s="487">
        <v>127</v>
      </c>
      <c r="B936" s="488">
        <v>42368</v>
      </c>
      <c r="C936" s="494" t="s">
        <v>1939</v>
      </c>
      <c r="D936" s="487" t="s">
        <v>869</v>
      </c>
      <c r="E936" s="490"/>
      <c r="F936" s="491">
        <v>875000</v>
      </c>
      <c r="G936" s="492">
        <f t="shared" si="26"/>
        <v>2263218.2727272511</v>
      </c>
    </row>
    <row r="937" spans="1:7" x14ac:dyDescent="0.25">
      <c r="A937" s="487">
        <v>128</v>
      </c>
      <c r="B937" s="488">
        <v>42368</v>
      </c>
      <c r="C937" s="494" t="s">
        <v>1800</v>
      </c>
      <c r="D937" s="487"/>
      <c r="E937" s="490">
        <v>35000</v>
      </c>
      <c r="F937" s="491"/>
      <c r="G937" s="492">
        <f t="shared" si="26"/>
        <v>2298218.2727272511</v>
      </c>
    </row>
    <row r="938" spans="1:7" x14ac:dyDescent="0.25">
      <c r="A938" s="487">
        <v>186</v>
      </c>
      <c r="B938" s="488">
        <v>42368</v>
      </c>
      <c r="C938" s="494" t="s">
        <v>1859</v>
      </c>
      <c r="D938" s="487"/>
      <c r="E938" s="490"/>
      <c r="F938" s="498">
        <v>1249150</v>
      </c>
      <c r="G938" s="492">
        <f t="shared" si="26"/>
        <v>1049068.2727272511</v>
      </c>
    </row>
    <row r="939" spans="1:7" x14ac:dyDescent="0.25">
      <c r="A939" s="487">
        <v>187</v>
      </c>
      <c r="B939" s="488">
        <v>42368</v>
      </c>
      <c r="C939" s="494" t="s">
        <v>1860</v>
      </c>
      <c r="D939" s="487">
        <v>100</v>
      </c>
      <c r="E939" s="490"/>
      <c r="F939" s="498">
        <v>733400</v>
      </c>
      <c r="G939" s="492">
        <f t="shared" si="26"/>
        <v>315668.27272725105</v>
      </c>
    </row>
    <row r="940" spans="1:7" x14ac:dyDescent="0.25">
      <c r="A940" s="487">
        <v>190</v>
      </c>
      <c r="B940" s="488">
        <v>42368</v>
      </c>
      <c r="C940" s="494" t="s">
        <v>1863</v>
      </c>
      <c r="D940" s="487"/>
      <c r="E940" s="490">
        <v>81580000</v>
      </c>
      <c r="F940" s="491"/>
      <c r="G940" s="492">
        <f t="shared" si="26"/>
        <v>81895668.272727251</v>
      </c>
    </row>
    <row r="941" spans="1:7" x14ac:dyDescent="0.25">
      <c r="A941" s="487">
        <v>191</v>
      </c>
      <c r="B941" s="488">
        <v>42368</v>
      </c>
      <c r="C941" s="494" t="s">
        <v>1864</v>
      </c>
      <c r="D941" s="487"/>
      <c r="E941" s="490"/>
      <c r="F941" s="491">
        <v>81580000</v>
      </c>
      <c r="G941" s="492">
        <f t="shared" si="26"/>
        <v>315668.27272725105</v>
      </c>
    </row>
    <row r="942" spans="1:7" x14ac:dyDescent="0.25">
      <c r="A942" s="487">
        <v>193</v>
      </c>
      <c r="B942" s="488">
        <v>42369</v>
      </c>
      <c r="C942" s="494" t="s">
        <v>1866</v>
      </c>
      <c r="D942" s="487"/>
      <c r="E942" s="490"/>
      <c r="F942" s="491">
        <v>1168</v>
      </c>
      <c r="G942" s="492">
        <f t="shared" si="26"/>
        <v>314500.27272725105</v>
      </c>
    </row>
    <row r="943" spans="1:7" x14ac:dyDescent="0.25">
      <c r="A943" s="487"/>
      <c r="B943" s="488"/>
      <c r="C943" s="489"/>
      <c r="D943" s="487"/>
      <c r="E943" s="490"/>
      <c r="F943" s="491"/>
      <c r="G943" s="492">
        <f t="shared" si="26"/>
        <v>314500.27272725105</v>
      </c>
    </row>
    <row r="944" spans="1:7" x14ac:dyDescent="0.25">
      <c r="A944" s="487"/>
      <c r="B944" s="487"/>
      <c r="C944" s="494"/>
      <c r="D944" s="487"/>
      <c r="E944" s="487"/>
      <c r="F944" s="520"/>
      <c r="G944" s="487"/>
    </row>
    <row r="945" spans="1:7" ht="15.75" x14ac:dyDescent="0.25">
      <c r="A945" s="487"/>
      <c r="B945" s="487"/>
      <c r="C945" s="558" t="s">
        <v>804</v>
      </c>
      <c r="D945" s="487"/>
      <c r="E945" s="492">
        <f>E8</f>
        <v>1883977783</v>
      </c>
      <c r="F945" s="492">
        <f>F8</f>
        <v>1881639343</v>
      </c>
      <c r="G945" s="487"/>
    </row>
    <row r="946" spans="1:7" ht="15.75" x14ac:dyDescent="0.25">
      <c r="A946" s="487"/>
      <c r="B946" s="487"/>
      <c r="C946" s="558" t="s">
        <v>805</v>
      </c>
      <c r="D946" s="487"/>
      <c r="E946" s="492">
        <f>SUM(E9:E944)</f>
        <v>2350143826.272727</v>
      </c>
      <c r="F946" s="492">
        <f>SUM(F9:F944)</f>
        <v>2352167766</v>
      </c>
      <c r="G946" s="487"/>
    </row>
    <row r="947" spans="1:7" ht="15.75" x14ac:dyDescent="0.25">
      <c r="A947" s="487"/>
      <c r="B947" s="487"/>
      <c r="C947" s="558" t="s">
        <v>806</v>
      </c>
      <c r="D947" s="487"/>
      <c r="E947" s="492">
        <f>E945+E946</f>
        <v>4234121609.272727</v>
      </c>
      <c r="F947" s="492">
        <f>F945+F946</f>
        <v>4233807109</v>
      </c>
      <c r="G947" s="487"/>
    </row>
    <row r="948" spans="1:7" ht="15.75" x14ac:dyDescent="0.25">
      <c r="A948" s="487"/>
      <c r="B948" s="487"/>
      <c r="C948" s="558" t="s">
        <v>807</v>
      </c>
      <c r="D948" s="487"/>
      <c r="E948" s="487"/>
      <c r="F948" s="520"/>
      <c r="G948" s="492">
        <f>E947-F947</f>
        <v>314500.27272701263</v>
      </c>
    </row>
    <row r="949" spans="1:7" ht="15.75" x14ac:dyDescent="0.25">
      <c r="A949" s="487"/>
      <c r="B949" s="487"/>
      <c r="C949" s="558" t="s">
        <v>700</v>
      </c>
      <c r="D949" s="487"/>
      <c r="E949" s="487"/>
      <c r="F949" s="487"/>
      <c r="G949" s="487"/>
    </row>
    <row r="950" spans="1:7" x14ac:dyDescent="0.25">
      <c r="A950" s="487"/>
      <c r="B950" s="487"/>
      <c r="C950" s="494"/>
      <c r="D950" s="487"/>
      <c r="E950" s="487"/>
      <c r="F950" s="487"/>
      <c r="G950" s="492">
        <f>E947-F947</f>
        <v>314500.27272701263</v>
      </c>
    </row>
    <row r="951" spans="1:7" x14ac:dyDescent="0.25">
      <c r="A951" s="499"/>
      <c r="B951" s="499"/>
      <c r="C951" s="500"/>
      <c r="D951" s="499"/>
      <c r="E951" s="499"/>
      <c r="F951" s="499"/>
      <c r="G951" s="499"/>
    </row>
    <row r="952" spans="1:7" x14ac:dyDescent="0.25">
      <c r="A952" s="559" t="s">
        <v>808</v>
      </c>
      <c r="B952" s="559"/>
      <c r="C952" s="560"/>
      <c r="D952" s="559"/>
      <c r="E952" s="559"/>
      <c r="F952" s="559"/>
      <c r="G952" s="561"/>
    </row>
    <row r="953" spans="1:7" x14ac:dyDescent="0.25">
      <c r="A953" s="559" t="s">
        <v>809</v>
      </c>
      <c r="B953" s="559"/>
      <c r="C953" s="560"/>
      <c r="D953" s="559"/>
      <c r="E953" s="559"/>
      <c r="F953" s="559"/>
      <c r="G953" s="562"/>
    </row>
    <row r="954" spans="1:7" x14ac:dyDescent="0.25">
      <c r="A954" s="559"/>
      <c r="B954" s="563" t="s">
        <v>810</v>
      </c>
      <c r="C954" s="560" t="s">
        <v>811</v>
      </c>
      <c r="D954" s="564">
        <f>[3]TUNAI!G2281</f>
        <v>0</v>
      </c>
      <c r="E954" s="559"/>
      <c r="F954" s="565"/>
      <c r="G954" s="559"/>
    </row>
    <row r="955" spans="1:7" x14ac:dyDescent="0.25">
      <c r="A955" s="559"/>
      <c r="B955" s="563" t="s">
        <v>812</v>
      </c>
      <c r="C955" s="560" t="s">
        <v>813</v>
      </c>
      <c r="D955" s="564">
        <f>'[3]SALDO BANK'!G1102</f>
        <v>0</v>
      </c>
      <c r="E955" s="559"/>
      <c r="F955" s="565"/>
      <c r="G955" s="559"/>
    </row>
    <row r="956" spans="1:7" x14ac:dyDescent="0.25">
      <c r="A956" s="559"/>
      <c r="B956" s="563" t="s">
        <v>814</v>
      </c>
      <c r="C956" s="560" t="s">
        <v>815</v>
      </c>
      <c r="D956" s="564">
        <f>E847</f>
        <v>0</v>
      </c>
      <c r="E956" s="559"/>
      <c r="F956" s="565"/>
      <c r="G956" s="559"/>
    </row>
    <row r="957" spans="1:7" x14ac:dyDescent="0.25">
      <c r="A957" s="559"/>
      <c r="B957" s="563" t="s">
        <v>816</v>
      </c>
      <c r="C957" s="560" t="s">
        <v>817</v>
      </c>
      <c r="D957" s="564">
        <f>[3]PAJAK!G1583</f>
        <v>314500.2727272734</v>
      </c>
      <c r="E957" s="559"/>
      <c r="F957" s="561"/>
      <c r="G957" s="565"/>
    </row>
    <row r="958" spans="1:7" x14ac:dyDescent="0.25">
      <c r="A958" s="559"/>
      <c r="B958" s="559"/>
      <c r="C958" s="560"/>
      <c r="D958" s="566">
        <f>SUM(D954:D957)</f>
        <v>314500.2727272734</v>
      </c>
      <c r="E958" s="559"/>
      <c r="F958" s="565"/>
      <c r="G958" s="559"/>
    </row>
    <row r="959" spans="1:7" x14ac:dyDescent="0.25">
      <c r="A959" s="559"/>
      <c r="B959" s="559"/>
      <c r="C959" s="560"/>
      <c r="D959" s="559"/>
      <c r="E959" s="638" t="s">
        <v>1867</v>
      </c>
      <c r="F959" s="638"/>
      <c r="G959" s="638"/>
    </row>
    <row r="960" spans="1:7" x14ac:dyDescent="0.25">
      <c r="A960" s="559"/>
      <c r="B960" s="559"/>
      <c r="C960" s="560"/>
      <c r="D960" s="562"/>
      <c r="E960" s="559"/>
      <c r="F960" s="559"/>
      <c r="G960" s="559"/>
    </row>
    <row r="961" spans="1:7" x14ac:dyDescent="0.25">
      <c r="A961" s="637" t="s">
        <v>713</v>
      </c>
      <c r="B961" s="637"/>
      <c r="C961" s="637"/>
      <c r="D961" s="567"/>
      <c r="E961" s="637" t="s">
        <v>714</v>
      </c>
      <c r="F961" s="637"/>
      <c r="G961" s="637"/>
    </row>
    <row r="962" spans="1:7" x14ac:dyDescent="0.25">
      <c r="A962" s="637" t="s">
        <v>819</v>
      </c>
      <c r="B962" s="637"/>
      <c r="C962" s="637"/>
      <c r="D962" s="499"/>
      <c r="E962" s="499"/>
      <c r="F962" s="499"/>
      <c r="G962" s="499"/>
    </row>
    <row r="963" spans="1:7" x14ac:dyDescent="0.25">
      <c r="A963" s="499"/>
      <c r="B963" s="499"/>
      <c r="C963" s="500"/>
      <c r="D963" s="504"/>
      <c r="E963" s="499"/>
      <c r="F963" s="499"/>
      <c r="G963" s="499"/>
    </row>
    <row r="964" spans="1:7" x14ac:dyDescent="0.25">
      <c r="A964" s="499"/>
      <c r="B964" s="499"/>
      <c r="C964" s="500"/>
      <c r="D964" s="499"/>
      <c r="E964" s="499"/>
      <c r="F964" s="499"/>
      <c r="G964" s="499"/>
    </row>
    <row r="965" spans="1:7" x14ac:dyDescent="0.25">
      <c r="A965" s="499"/>
      <c r="B965" s="499"/>
      <c r="C965" s="500"/>
      <c r="D965" s="499"/>
      <c r="E965" s="499"/>
      <c r="F965" s="499"/>
      <c r="G965" s="499"/>
    </row>
    <row r="966" spans="1:7" x14ac:dyDescent="0.25">
      <c r="A966" s="499"/>
      <c r="B966" s="499"/>
      <c r="C966" s="500"/>
      <c r="D966" s="499"/>
      <c r="E966" s="499"/>
      <c r="F966" s="499"/>
      <c r="G966" s="499"/>
    </row>
    <row r="967" spans="1:7" ht="15.75" x14ac:dyDescent="0.25">
      <c r="A967" s="641" t="s">
        <v>1237</v>
      </c>
      <c r="B967" s="641"/>
      <c r="C967" s="641"/>
      <c r="D967" s="499"/>
      <c r="E967" s="641" t="s">
        <v>716</v>
      </c>
      <c r="F967" s="641"/>
      <c r="G967" s="641"/>
    </row>
    <row r="968" spans="1:7" x14ac:dyDescent="0.25">
      <c r="A968" s="637" t="s">
        <v>1238</v>
      </c>
      <c r="B968" s="637"/>
      <c r="C968" s="637"/>
      <c r="D968" s="499"/>
      <c r="E968" s="637" t="s">
        <v>822</v>
      </c>
      <c r="F968" s="637"/>
      <c r="G968" s="637"/>
    </row>
    <row r="969" spans="1:7" x14ac:dyDescent="0.25">
      <c r="A969" s="499"/>
      <c r="B969" s="499"/>
      <c r="C969" s="500"/>
      <c r="D969" s="499"/>
      <c r="E969" s="499"/>
      <c r="F969" s="499"/>
      <c r="G969" s="499"/>
    </row>
    <row r="970" spans="1:7" x14ac:dyDescent="0.25">
      <c r="A970" s="499"/>
      <c r="B970" s="499"/>
      <c r="C970" s="500"/>
      <c r="D970" s="499"/>
      <c r="E970" s="499"/>
      <c r="F970" s="499"/>
      <c r="G970" s="499"/>
    </row>
  </sheetData>
  <sortState ref="A742:G942">
    <sortCondition ref="B742:B942"/>
  </sortState>
  <mergeCells count="24">
    <mergeCell ref="C258:C259"/>
    <mergeCell ref="C205:C206"/>
    <mergeCell ref="C213:C214"/>
    <mergeCell ref="C217:C218"/>
    <mergeCell ref="A1:G1"/>
    <mergeCell ref="A2:G2"/>
    <mergeCell ref="A3:G3"/>
    <mergeCell ref="A4:G4"/>
    <mergeCell ref="A5:G5"/>
    <mergeCell ref="C220:C221"/>
    <mergeCell ref="C222:C223"/>
    <mergeCell ref="C224:C225"/>
    <mergeCell ref="C227:C228"/>
    <mergeCell ref="C248:C249"/>
    <mergeCell ref="A968:C968"/>
    <mergeCell ref="E968:G968"/>
    <mergeCell ref="E959:G959"/>
    <mergeCell ref="C296:C297"/>
    <mergeCell ref="C315:C316"/>
    <mergeCell ref="A961:C961"/>
    <mergeCell ref="E961:G961"/>
    <mergeCell ref="A962:C962"/>
    <mergeCell ref="A967:C967"/>
    <mergeCell ref="E967:G967"/>
  </mergeCells>
  <pageMargins left="1.299212598425197" right="0.11811023622047245" top="0.15748031496062992" bottom="0.15748031496062992" header="0.31496062992125984" footer="0.31496062992125984"/>
  <pageSetup paperSize="5" scale="7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20" workbookViewId="0">
      <selection activeCell="E49" sqref="E49"/>
    </sheetView>
  </sheetViews>
  <sheetFormatPr defaultRowHeight="15" x14ac:dyDescent="0.25"/>
  <cols>
    <col min="1" max="1" width="37.42578125" bestFit="1" customWidth="1"/>
    <col min="2" max="2" width="37.42578125" customWidth="1"/>
    <col min="3" max="4" width="12.5703125" style="90" bestFit="1" customWidth="1"/>
    <col min="5" max="5" width="13.42578125" bestFit="1" customWidth="1"/>
  </cols>
  <sheetData>
    <row r="1" spans="1:5" x14ac:dyDescent="0.25">
      <c r="C1" s="90" t="s">
        <v>1940</v>
      </c>
      <c r="D1" s="90" t="s">
        <v>1941</v>
      </c>
      <c r="E1" t="s">
        <v>1942</v>
      </c>
    </row>
    <row r="2" spans="1:5" x14ac:dyDescent="0.25">
      <c r="A2" s="526" t="s">
        <v>800</v>
      </c>
      <c r="B2" s="572"/>
      <c r="C2" s="90">
        <f>SUMIF(Sheet1!$D$742:$D$942,Sheet2!A2,Sheet1!$E$742:$E$942)</f>
        <v>176840000</v>
      </c>
      <c r="D2" s="90">
        <f>SUMIF(Sheet1!$D$742:$D$942,Sheet2!A2,Sheet1!$F$742:$F$942)</f>
        <v>270593944</v>
      </c>
    </row>
    <row r="3" spans="1:5" x14ac:dyDescent="0.25">
      <c r="A3" s="487" t="s">
        <v>1761</v>
      </c>
      <c r="B3" s="570"/>
      <c r="C3" s="90">
        <f>SUMIF(Sheet1!$D$742:$D$942,Sheet2!A3,Sheet1!$E$742:$E$942)</f>
        <v>0</v>
      </c>
      <c r="D3" s="90">
        <f>SUMIF(Sheet1!$D$742:$D$942,Sheet2!A3,Sheet1!$F$742:$F$942)</f>
        <v>300000</v>
      </c>
    </row>
    <row r="4" spans="1:5" x14ac:dyDescent="0.25">
      <c r="A4" s="487" t="s">
        <v>867</v>
      </c>
      <c r="B4" s="570"/>
      <c r="C4" s="90">
        <f>SUMIF(Sheet1!$D$742:$D$942,Sheet2!A4,Sheet1!$E$742:$E$942)</f>
        <v>0</v>
      </c>
      <c r="D4" s="90">
        <f>SUMIF(Sheet1!$D$742:$D$942,Sheet2!A4,Sheet1!$F$742:$F$942)</f>
        <v>102000</v>
      </c>
    </row>
    <row r="5" spans="1:5" x14ac:dyDescent="0.25">
      <c r="A5" s="487" t="s">
        <v>1754</v>
      </c>
      <c r="B5" s="570"/>
      <c r="C5" s="90">
        <f>SUMIF(Sheet1!$D$742:$D$942,Sheet2!A5,Sheet1!$E$742:$E$942)</f>
        <v>0</v>
      </c>
      <c r="D5" s="90">
        <f>SUMIF(Sheet1!$D$742:$D$942,Sheet2!A5,Sheet1!$F$742:$F$942)</f>
        <v>720000</v>
      </c>
    </row>
    <row r="6" spans="1:5" x14ac:dyDescent="0.25">
      <c r="A6" s="487" t="s">
        <v>877</v>
      </c>
      <c r="B6" s="570"/>
      <c r="C6" s="90">
        <f>SUMIF(Sheet1!$D$742:$D$942,Sheet2!A6,Sheet1!$E$742:$E$942)</f>
        <v>0</v>
      </c>
      <c r="D6" s="90">
        <f>SUMIF(Sheet1!$D$742:$D$942,Sheet2!A6,Sheet1!$F$742:$F$942)</f>
        <v>108625</v>
      </c>
    </row>
    <row r="7" spans="1:5" x14ac:dyDescent="0.25">
      <c r="A7" s="487" t="s">
        <v>905</v>
      </c>
      <c r="B7" s="570"/>
      <c r="C7" s="90">
        <f>SUMIF(Sheet1!$D$742:$D$942,Sheet2!A7,Sheet1!$E$742:$E$942)</f>
        <v>0</v>
      </c>
      <c r="D7" s="90">
        <f>SUMIF(Sheet1!$D$742:$D$942,Sheet2!A7,Sheet1!$F$742:$F$942)</f>
        <v>57600</v>
      </c>
    </row>
    <row r="8" spans="1:5" x14ac:dyDescent="0.25">
      <c r="A8" s="487" t="s">
        <v>1496</v>
      </c>
      <c r="B8" s="570"/>
      <c r="C8" s="90">
        <f>SUMIF(Sheet1!$D$742:$D$942,Sheet2!A8,Sheet1!$E$742:$E$942)</f>
        <v>0</v>
      </c>
      <c r="D8" s="90">
        <f>SUMIF(Sheet1!$D$742:$D$942,Sheet2!A8,Sheet1!$F$742:$F$942)</f>
        <v>1160000</v>
      </c>
    </row>
    <row r="9" spans="1:5" x14ac:dyDescent="0.25">
      <c r="A9" s="487" t="s">
        <v>1308</v>
      </c>
      <c r="B9" s="570"/>
      <c r="C9" s="90">
        <f>SUMIF(Sheet1!$D$742:$D$942,Sheet2!A9,Sheet1!$E$742:$E$942)</f>
        <v>0</v>
      </c>
      <c r="D9" s="90">
        <f>SUMIF(Sheet1!$D$742:$D$942,Sheet2!A9,Sheet1!$F$742:$F$942)</f>
        <v>18750</v>
      </c>
    </row>
    <row r="10" spans="1:5" x14ac:dyDescent="0.25">
      <c r="A10" s="487" t="s">
        <v>1506</v>
      </c>
      <c r="B10" s="570"/>
      <c r="C10" s="90">
        <f>SUMIF(Sheet1!$D$742:$D$942,Sheet2!A10,Sheet1!$E$742:$E$942)</f>
        <v>0</v>
      </c>
      <c r="D10" s="90">
        <f>SUMIF(Sheet1!$D$742:$D$942,Sheet2!A10,Sheet1!$F$742:$F$942)</f>
        <v>3000000</v>
      </c>
    </row>
    <row r="11" spans="1:5" x14ac:dyDescent="0.25">
      <c r="A11" s="496" t="s">
        <v>925</v>
      </c>
      <c r="B11" s="573"/>
      <c r="C11" s="90">
        <f>SUMIF(Sheet1!$D$742:$D$942,Sheet2!A11,Sheet1!$E$742:$E$942)</f>
        <v>0</v>
      </c>
      <c r="D11" s="90">
        <f>SUMIF(Sheet1!$D$742:$D$942,Sheet2!A11,Sheet1!$F$742:$F$942)</f>
        <v>3540000</v>
      </c>
    </row>
    <row r="12" spans="1:5" x14ac:dyDescent="0.25">
      <c r="A12" s="487" t="s">
        <v>921</v>
      </c>
      <c r="B12" s="570"/>
      <c r="C12" s="90">
        <f>SUMIF(Sheet1!$D$742:$D$942,Sheet2!A12,Sheet1!$E$742:$E$942)</f>
        <v>0</v>
      </c>
      <c r="D12" s="90">
        <f>SUMIF(Sheet1!$D$742:$D$942,Sheet2!A12,Sheet1!$F$742:$F$942)</f>
        <v>1120000</v>
      </c>
    </row>
    <row r="13" spans="1:5" x14ac:dyDescent="0.25">
      <c r="A13" s="487" t="s">
        <v>1133</v>
      </c>
      <c r="B13" s="570"/>
      <c r="C13" s="90">
        <f>SUMIF(Sheet1!$D$742:$D$942,Sheet2!A13,Sheet1!$E$742:$E$942)</f>
        <v>0</v>
      </c>
      <c r="D13" s="90">
        <f>SUMIF(Sheet1!$D$742:$D$942,Sheet2!A13,Sheet1!$F$742:$F$942)</f>
        <v>357600</v>
      </c>
    </row>
    <row r="14" spans="1:5" x14ac:dyDescent="0.25">
      <c r="A14" s="487" t="s">
        <v>1774</v>
      </c>
      <c r="B14" s="570"/>
      <c r="C14" s="90">
        <f>SUMIF(Sheet1!$D$742:$D$942,Sheet2!A14,Sheet1!$E$742:$E$942)</f>
        <v>0</v>
      </c>
      <c r="D14" s="90">
        <f>SUMIF(Sheet1!$D$742:$D$942,Sheet2!A14,Sheet1!$F$742:$F$942)</f>
        <v>650000</v>
      </c>
    </row>
    <row r="15" spans="1:5" x14ac:dyDescent="0.25">
      <c r="A15" s="487" t="s">
        <v>1772</v>
      </c>
      <c r="B15" s="570"/>
      <c r="C15" s="90">
        <f>SUMIF(Sheet1!$D$742:$D$942,Sheet2!A15,Sheet1!$E$742:$E$942)</f>
        <v>0</v>
      </c>
      <c r="D15" s="90">
        <f>SUMIF(Sheet1!$D$742:$D$942,Sheet2!A15,Sheet1!$F$742:$F$942)</f>
        <v>795000</v>
      </c>
    </row>
    <row r="16" spans="1:5" x14ac:dyDescent="0.25">
      <c r="A16" s="487" t="s">
        <v>879</v>
      </c>
      <c r="B16" s="570"/>
      <c r="C16" s="90">
        <f>SUMIF(Sheet1!$D$742:$D$942,Sheet2!A16,Sheet1!$E$742:$E$942)</f>
        <v>0</v>
      </c>
      <c r="D16" s="90">
        <f>SUMIF(Sheet1!$D$742:$D$942,Sheet2!A16,Sheet1!$F$742:$F$942)</f>
        <v>1146000</v>
      </c>
    </row>
    <row r="17" spans="1:4" x14ac:dyDescent="0.25">
      <c r="A17" s="487" t="s">
        <v>981</v>
      </c>
      <c r="B17" s="570"/>
      <c r="C17" s="90">
        <f>SUMIF(Sheet1!$D$742:$D$942,Sheet2!A17,Sheet1!$E$742:$E$942)</f>
        <v>0</v>
      </c>
      <c r="D17" s="90">
        <f>SUMIF(Sheet1!$D$742:$D$942,Sheet2!A17,Sheet1!$F$742:$F$942)</f>
        <v>470000</v>
      </c>
    </row>
    <row r="18" spans="1:4" x14ac:dyDescent="0.25">
      <c r="A18" s="487" t="s">
        <v>1706</v>
      </c>
      <c r="B18" s="570"/>
      <c r="C18" s="90">
        <f>SUMIF(Sheet1!$D$742:$D$942,Sheet2!A18,Sheet1!$E$742:$E$942)</f>
        <v>0</v>
      </c>
      <c r="D18" s="90">
        <f>SUMIF(Sheet1!$D$742:$D$942,Sheet2!A18,Sheet1!$F$742:$F$942)</f>
        <v>1820000</v>
      </c>
    </row>
    <row r="19" spans="1:4" x14ac:dyDescent="0.25">
      <c r="A19" s="487" t="s">
        <v>1041</v>
      </c>
      <c r="B19" s="570"/>
      <c r="C19" s="90">
        <f>SUMIF(Sheet1!$D$742:$D$942,Sheet2!A19,Sheet1!$E$742:$E$942)</f>
        <v>0</v>
      </c>
      <c r="D19" s="90">
        <f>SUMIF(Sheet1!$D$742:$D$942,Sheet2!A19,Sheet1!$F$742:$F$942)</f>
        <v>864500</v>
      </c>
    </row>
    <row r="20" spans="1:4" x14ac:dyDescent="0.25">
      <c r="A20" s="487" t="s">
        <v>983</v>
      </c>
      <c r="B20" s="570"/>
      <c r="C20" s="90">
        <f>SUMIF(Sheet1!$D$742:$D$942,Sheet2!A20,Sheet1!$E$742:$E$942)</f>
        <v>0</v>
      </c>
      <c r="D20" s="90">
        <f>SUMIF(Sheet1!$D$742:$D$942,Sheet2!A20,Sheet1!$F$742:$F$942)</f>
        <v>200000</v>
      </c>
    </row>
    <row r="21" spans="1:4" x14ac:dyDescent="0.25">
      <c r="A21" s="517" t="s">
        <v>950</v>
      </c>
      <c r="B21" s="574"/>
      <c r="C21" s="90">
        <f>SUMIF(Sheet1!$D$742:$D$942,Sheet2!A21,Sheet1!$E$742:$E$942)</f>
        <v>0</v>
      </c>
      <c r="D21" s="90">
        <f>SUMIF(Sheet1!$D$742:$D$942,Sheet2!A21,Sheet1!$F$742:$F$942)</f>
        <v>1470000</v>
      </c>
    </row>
    <row r="22" spans="1:4" x14ac:dyDescent="0.25">
      <c r="A22" s="487" t="s">
        <v>990</v>
      </c>
      <c r="B22" s="570"/>
      <c r="C22" s="90">
        <f>SUMIF(Sheet1!$D$742:$D$942,Sheet2!A22,Sheet1!$E$742:$E$942)</f>
        <v>0</v>
      </c>
      <c r="D22" s="90">
        <f>SUMIF(Sheet1!$D$742:$D$942,Sheet2!A22,Sheet1!$F$742:$F$942)</f>
        <v>1830000</v>
      </c>
    </row>
    <row r="23" spans="1:4" x14ac:dyDescent="0.25">
      <c r="A23" s="487" t="s">
        <v>902</v>
      </c>
      <c r="B23" s="570"/>
      <c r="C23" s="90">
        <f>SUMIF(Sheet1!$D$742:$D$942,Sheet2!A23,Sheet1!$E$742:$E$942)</f>
        <v>0</v>
      </c>
      <c r="D23" s="90">
        <f>SUMIF(Sheet1!$D$742:$D$942,Sheet2!A23,Sheet1!$F$742:$F$942)</f>
        <v>3950000</v>
      </c>
    </row>
    <row r="24" spans="1:4" x14ac:dyDescent="0.25">
      <c r="A24" s="487" t="s">
        <v>1175</v>
      </c>
      <c r="B24" s="570"/>
      <c r="C24" s="90">
        <f>SUMIF(Sheet1!$D$742:$D$942,Sheet2!A24,Sheet1!$E$742:$E$942)</f>
        <v>0</v>
      </c>
      <c r="D24" s="90">
        <f>SUMIF(Sheet1!$D$742:$D$942,Sheet2!A24,Sheet1!$F$742:$F$942)</f>
        <v>475000</v>
      </c>
    </row>
    <row r="25" spans="1:4" x14ac:dyDescent="0.25">
      <c r="A25" s="487" t="s">
        <v>1701</v>
      </c>
      <c r="B25" s="570"/>
      <c r="C25" s="90">
        <f>SUMIF(Sheet1!$D$742:$D$942,Sheet2!A25,Sheet1!$E$742:$E$942)</f>
        <v>0</v>
      </c>
      <c r="D25" s="90">
        <f>SUMIF(Sheet1!$D$742:$D$942,Sheet2!A25,Sheet1!$F$742:$F$942)</f>
        <v>70000</v>
      </c>
    </row>
    <row r="26" spans="1:4" x14ac:dyDescent="0.25">
      <c r="A26" s="487" t="s">
        <v>852</v>
      </c>
      <c r="B26" s="570"/>
      <c r="C26" s="90">
        <f>SUMIF(Sheet1!$D$742:$D$942,Sheet2!A26,Sheet1!$E$742:$E$942)</f>
        <v>0</v>
      </c>
      <c r="D26" s="90">
        <f>SUMIF(Sheet1!$D$742:$D$942,Sheet2!A26,Sheet1!$F$742:$F$942)</f>
        <v>4597056</v>
      </c>
    </row>
    <row r="27" spans="1:4" x14ac:dyDescent="0.25">
      <c r="A27" s="487" t="s">
        <v>1704</v>
      </c>
      <c r="B27" s="570"/>
      <c r="C27" s="90">
        <f>SUMIF(Sheet1!$D$742:$D$942,Sheet2!A27,Sheet1!$E$742:$E$942)</f>
        <v>0</v>
      </c>
      <c r="D27" s="90">
        <f>SUMIF(Sheet1!$D$742:$D$942,Sheet2!A27,Sheet1!$F$742:$F$942)</f>
        <v>100000</v>
      </c>
    </row>
    <row r="28" spans="1:4" x14ac:dyDescent="0.25">
      <c r="A28" s="487" t="s">
        <v>1727</v>
      </c>
      <c r="B28" s="570"/>
      <c r="C28" s="90">
        <f>SUMIF(Sheet1!$D$742:$D$942,Sheet2!A28,Sheet1!$E$742:$E$942)</f>
        <v>0</v>
      </c>
      <c r="D28" s="90">
        <f>SUMIF(Sheet1!$D$742:$D$942,Sheet2!A28,Sheet1!$F$742:$F$942)</f>
        <v>6000000</v>
      </c>
    </row>
    <row r="29" spans="1:4" x14ac:dyDescent="0.25">
      <c r="A29" s="487" t="s">
        <v>1565</v>
      </c>
      <c r="B29" s="570"/>
      <c r="C29" s="90">
        <f>SUMIF(Sheet1!$D$742:$D$942,Sheet2!A29,Sheet1!$E$742:$E$942)</f>
        <v>0</v>
      </c>
      <c r="D29" s="90">
        <f>SUMIF(Sheet1!$D$742:$D$942,Sheet2!A29,Sheet1!$F$742:$F$942)</f>
        <v>660000</v>
      </c>
    </row>
    <row r="30" spans="1:4" x14ac:dyDescent="0.25">
      <c r="A30" s="487" t="s">
        <v>1188</v>
      </c>
      <c r="B30" s="570"/>
      <c r="C30" s="90">
        <f>SUMIF(Sheet1!$D$742:$D$942,Sheet2!A30,Sheet1!$E$742:$E$942)</f>
        <v>0</v>
      </c>
      <c r="D30" s="90">
        <f>SUMIF(Sheet1!$D$742:$D$942,Sheet2!A30,Sheet1!$F$742:$F$942)</f>
        <v>171000</v>
      </c>
    </row>
    <row r="31" spans="1:4" x14ac:dyDescent="0.25">
      <c r="A31" s="487" t="s">
        <v>1766</v>
      </c>
      <c r="B31" s="570"/>
      <c r="C31" s="90">
        <f>SUMIF(Sheet1!$D$742:$D$942,Sheet2!A31,Sheet1!$E$742:$E$942)</f>
        <v>0</v>
      </c>
      <c r="D31" s="90">
        <f>SUMIF(Sheet1!$D$742:$D$942,Sheet2!A31,Sheet1!$F$742:$F$942)</f>
        <v>800000</v>
      </c>
    </row>
    <row r="32" spans="1:4" x14ac:dyDescent="0.25">
      <c r="A32" s="487" t="s">
        <v>1787</v>
      </c>
      <c r="B32" s="570"/>
      <c r="C32" s="90">
        <f>SUMIF(Sheet1!$D$742:$D$942,Sheet2!A32,Sheet1!$E$742:$E$942)</f>
        <v>0</v>
      </c>
      <c r="D32" s="90">
        <f>SUMIF(Sheet1!$D$742:$D$942,Sheet2!A32,Sheet1!$F$742:$F$942)</f>
        <v>800000</v>
      </c>
    </row>
    <row r="33" spans="1:5" x14ac:dyDescent="0.25">
      <c r="A33" s="487" t="s">
        <v>1730</v>
      </c>
      <c r="B33" s="570"/>
      <c r="C33" s="90">
        <f>SUMIF(Sheet1!$D$742:$D$942,Sheet2!A33,Sheet1!$E$742:$E$942)</f>
        <v>0</v>
      </c>
      <c r="D33" s="90">
        <f>SUMIF(Sheet1!$D$742:$D$942,Sheet2!A33,Sheet1!$F$742:$F$942)</f>
        <v>375000</v>
      </c>
    </row>
    <row r="34" spans="1:5" x14ac:dyDescent="0.25">
      <c r="A34" s="487" t="s">
        <v>1377</v>
      </c>
      <c r="B34" s="570"/>
      <c r="C34" s="90">
        <f>SUMIF(Sheet1!$D$742:$D$942,Sheet2!A34,Sheet1!$E$742:$E$942)</f>
        <v>0</v>
      </c>
      <c r="D34" s="90">
        <f>SUMIF(Sheet1!$D$742:$D$942,Sheet2!A34,Sheet1!$F$742:$F$942)</f>
        <v>637500</v>
      </c>
    </row>
    <row r="35" spans="1:5" x14ac:dyDescent="0.25">
      <c r="A35" s="487" t="s">
        <v>1666</v>
      </c>
      <c r="B35" s="570"/>
      <c r="C35" s="90">
        <f>SUMIF(Sheet1!$D$742:$D$942,Sheet2!A35,Sheet1!$E$742:$E$942)</f>
        <v>0</v>
      </c>
      <c r="D35" s="90">
        <f>SUMIF(Sheet1!$D$742:$D$942,Sheet2!A35,Sheet1!$F$742:$F$942)</f>
        <v>6698000</v>
      </c>
    </row>
    <row r="36" spans="1:5" x14ac:dyDescent="0.25">
      <c r="A36" s="487" t="s">
        <v>1595</v>
      </c>
      <c r="B36" s="570"/>
      <c r="C36" s="90">
        <f>SUMIF(Sheet1!$D$742:$D$942,Sheet2!A36,Sheet1!$E$742:$E$942)</f>
        <v>0</v>
      </c>
      <c r="D36" s="90">
        <f>SUMIF(Sheet1!$D$742:$D$942,Sheet2!A36,Sheet1!$F$742:$F$942)</f>
        <v>12260000</v>
      </c>
    </row>
    <row r="37" spans="1:5" x14ac:dyDescent="0.25">
      <c r="A37" s="487" t="s">
        <v>1082</v>
      </c>
      <c r="B37" s="570"/>
      <c r="C37" s="90">
        <f>SUMIF(Sheet1!$D$742:$D$942,Sheet2!A37,Sheet1!$E$742:$E$942)</f>
        <v>0</v>
      </c>
      <c r="D37" s="90">
        <f>SUMIF(Sheet1!$D$742:$D$942,Sheet2!A37,Sheet1!$F$742:$F$942)</f>
        <v>1560000</v>
      </c>
    </row>
    <row r="38" spans="1:5" x14ac:dyDescent="0.25">
      <c r="A38" s="487" t="s">
        <v>1548</v>
      </c>
      <c r="B38" s="570"/>
      <c r="C38" s="90">
        <f>SUMIF(Sheet1!$D$742:$D$942,Sheet2!A38,Sheet1!$E$742:$E$942)</f>
        <v>0</v>
      </c>
      <c r="D38" s="90">
        <f>SUMIF(Sheet1!$D$742:$D$942,Sheet2!A38,Sheet1!$F$742:$F$942)</f>
        <v>233500</v>
      </c>
    </row>
    <row r="39" spans="1:5" x14ac:dyDescent="0.25">
      <c r="A39" s="487" t="s">
        <v>1776</v>
      </c>
      <c r="B39" s="570"/>
      <c r="C39" s="90">
        <f>SUMIF(Sheet1!$D$742:$D$942,Sheet2!A39,Sheet1!$E$742:$E$942)</f>
        <v>0</v>
      </c>
      <c r="D39" s="90">
        <f>SUMIF(Sheet1!$D$742:$D$942,Sheet2!A39,Sheet1!$F$742:$F$942)</f>
        <v>58500</v>
      </c>
    </row>
    <row r="40" spans="1:5" x14ac:dyDescent="0.25">
      <c r="A40" s="487" t="s">
        <v>1779</v>
      </c>
      <c r="B40" s="570"/>
      <c r="C40" s="90">
        <f>SUMIF(Sheet1!$D$742:$D$942,Sheet2!A40,Sheet1!$E$742:$E$942)</f>
        <v>0</v>
      </c>
      <c r="D40" s="90">
        <f>SUMIF(Sheet1!$D$742:$D$942,Sheet2!A40,Sheet1!$F$742:$F$942)</f>
        <v>1837500</v>
      </c>
    </row>
    <row r="41" spans="1:5" x14ac:dyDescent="0.25">
      <c r="A41" s="487" t="s">
        <v>1837</v>
      </c>
      <c r="B41" s="570"/>
      <c r="C41" s="90">
        <f>SUMIF(Sheet1!$D$742:$D$942,Sheet2!A41,Sheet1!$E$742:$E$942)</f>
        <v>0</v>
      </c>
      <c r="D41" s="90">
        <f>SUMIF(Sheet1!$D$742:$D$942,Sheet2!A41,Sheet1!$F$742:$F$942)</f>
        <v>2000000</v>
      </c>
    </row>
    <row r="42" spans="1:5" x14ac:dyDescent="0.25">
      <c r="A42" s="487" t="s">
        <v>1717</v>
      </c>
      <c r="B42" s="570"/>
      <c r="C42" s="90">
        <f>SUMIF(Sheet1!$D$742:$D$942,Sheet2!A42,Sheet1!$E$742:$E$942)</f>
        <v>0</v>
      </c>
      <c r="D42" s="90">
        <f>SUMIF(Sheet1!$D$742:$D$942,Sheet2!A42,Sheet1!$F$742:$F$942)</f>
        <v>80000</v>
      </c>
    </row>
    <row r="43" spans="1:5" x14ac:dyDescent="0.25">
      <c r="A43" s="487" t="s">
        <v>1480</v>
      </c>
      <c r="B43" s="570"/>
      <c r="C43" s="90">
        <f>SUMIF(Sheet1!$D$742:$D$942,Sheet2!A43,Sheet1!$E$742:$E$942)</f>
        <v>0</v>
      </c>
      <c r="D43" s="90">
        <f>SUMIF(Sheet1!$D$742:$D$942,Sheet2!A43,Sheet1!$F$742:$F$942)</f>
        <v>30000</v>
      </c>
    </row>
    <row r="44" spans="1:5" x14ac:dyDescent="0.25">
      <c r="A44" s="496" t="s">
        <v>869</v>
      </c>
      <c r="B44" s="573"/>
      <c r="C44" s="90">
        <f>SUMIF(Sheet1!$D$742:$D$942,Sheet2!A44,Sheet1!$E$742:$E$942)</f>
        <v>0</v>
      </c>
      <c r="D44" s="90">
        <f>SUMIF(Sheet1!$D$742:$D$942,Sheet2!A44,Sheet1!$F$742:$F$942)</f>
        <v>3750000</v>
      </c>
    </row>
    <row r="45" spans="1:5" x14ac:dyDescent="0.25">
      <c r="A45" s="487" t="s">
        <v>1185</v>
      </c>
      <c r="B45" s="570"/>
      <c r="C45" s="90">
        <f>SUMIF(Sheet1!$D$742:$D$942,Sheet2!A45,Sheet1!$E$742:$E$942)</f>
        <v>0</v>
      </c>
      <c r="D45" s="90">
        <f>SUMIF(Sheet1!$D$742:$D$942,Sheet2!A45,Sheet1!$F$742:$F$942)</f>
        <v>730000</v>
      </c>
    </row>
    <row r="46" spans="1:5" x14ac:dyDescent="0.25">
      <c r="A46" s="487" t="s">
        <v>945</v>
      </c>
      <c r="B46" s="570"/>
      <c r="C46" s="90">
        <f>SUMIF(Sheet1!$D$742:$D$942,Sheet2!A46,Sheet1!$E$742:$E$942)</f>
        <v>0</v>
      </c>
      <c r="D46" s="90">
        <f>SUMIF(Sheet1!$D$742:$D$942,Sheet2!A46,Sheet1!$F$742:$F$942)</f>
        <v>775000</v>
      </c>
    </row>
    <row r="47" spans="1:5" x14ac:dyDescent="0.25">
      <c r="A47" s="487" t="s">
        <v>1817</v>
      </c>
      <c r="B47" s="570"/>
      <c r="C47" s="90">
        <f>SUMIF(Sheet1!$D$742:$D$942,Sheet2!A47,Sheet1!$E$742:$E$942)</f>
        <v>0</v>
      </c>
      <c r="D47" s="90">
        <f>SUMIF(Sheet1!$D$742:$D$942,Sheet2!A47,Sheet1!$F$742:$F$942)</f>
        <v>3220000</v>
      </c>
    </row>
    <row r="48" spans="1:5" x14ac:dyDescent="0.25">
      <c r="C48" s="90">
        <f>SUM(C2:C47)</f>
        <v>176840000</v>
      </c>
      <c r="D48" s="90">
        <f>SUM(D2:D47)</f>
        <v>342192075</v>
      </c>
      <c r="E48" s="91">
        <f>D48-C48</f>
        <v>165352075</v>
      </c>
    </row>
  </sheetData>
  <sortState ref="A2:A199">
    <sortCondition ref="A2:A19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5"/>
  <sheetViews>
    <sheetView view="pageBreakPreview" topLeftCell="A82" zoomScaleNormal="100" zoomScaleSheetLayoutView="100" workbookViewId="0">
      <selection activeCell="G18" sqref="G18"/>
    </sheetView>
  </sheetViews>
  <sheetFormatPr defaultRowHeight="15" x14ac:dyDescent="0.25"/>
  <cols>
    <col min="1" max="1" width="22.28515625" customWidth="1"/>
    <col min="2" max="2" width="49.140625" customWidth="1"/>
    <col min="3" max="3" width="19.28515625" customWidth="1"/>
    <col min="4" max="4" width="17.5703125" customWidth="1"/>
    <col min="5" max="5" width="15.42578125" customWidth="1"/>
    <col min="6" max="6" width="9.140625" customWidth="1"/>
    <col min="7" max="7" width="21.5703125" customWidth="1"/>
    <col min="8" max="8" width="2.28515625" customWidth="1"/>
    <col min="9" max="9" width="6.7109375" customWidth="1"/>
  </cols>
  <sheetData>
    <row r="1" spans="1:7" ht="15.75" x14ac:dyDescent="0.25">
      <c r="A1" s="584" t="s">
        <v>70</v>
      </c>
      <c r="B1" s="584"/>
      <c r="C1" s="584"/>
      <c r="D1" s="584"/>
      <c r="E1" s="584"/>
      <c r="F1" s="584"/>
      <c r="G1" s="584"/>
    </row>
    <row r="2" spans="1:7" ht="15.75" x14ac:dyDescent="0.25">
      <c r="A2" s="584" t="s">
        <v>742</v>
      </c>
      <c r="B2" s="584"/>
      <c r="C2" s="584"/>
      <c r="D2" s="584"/>
      <c r="E2" s="584"/>
      <c r="F2" s="584"/>
      <c r="G2" s="584"/>
    </row>
    <row r="3" spans="1:7" ht="15.75" x14ac:dyDescent="0.25">
      <c r="A3" s="584" t="s">
        <v>71</v>
      </c>
      <c r="B3" s="584"/>
      <c r="C3" s="584"/>
      <c r="D3" s="584"/>
      <c r="E3" s="584"/>
      <c r="F3" s="584"/>
      <c r="G3" s="584"/>
    </row>
    <row r="4" spans="1:7" ht="16.5" thickBot="1" x14ac:dyDescent="0.3">
      <c r="A4" s="585" t="s">
        <v>743</v>
      </c>
      <c r="B4" s="585"/>
      <c r="C4" s="585"/>
      <c r="D4" s="585"/>
      <c r="E4" s="585"/>
      <c r="F4" s="585"/>
      <c r="G4" s="585"/>
    </row>
    <row r="5" spans="1:7" ht="14.1" customHeight="1" x14ac:dyDescent="0.25">
      <c r="A5" s="591" t="s">
        <v>72</v>
      </c>
      <c r="B5" s="587" t="s">
        <v>73</v>
      </c>
      <c r="C5" s="586" t="s">
        <v>744</v>
      </c>
      <c r="D5" s="586"/>
      <c r="E5" s="587" t="s">
        <v>746</v>
      </c>
      <c r="F5" s="587"/>
      <c r="G5" s="588" t="s">
        <v>748</v>
      </c>
    </row>
    <row r="6" spans="1:7" ht="14.1" customHeight="1" x14ac:dyDescent="0.25">
      <c r="A6" s="592"/>
      <c r="B6" s="590"/>
      <c r="C6" s="593" t="s">
        <v>745</v>
      </c>
      <c r="D6" s="583" t="s">
        <v>75</v>
      </c>
      <c r="E6" s="120" t="s">
        <v>76</v>
      </c>
      <c r="F6" s="583" t="s">
        <v>74</v>
      </c>
      <c r="G6" s="589"/>
    </row>
    <row r="7" spans="1:7" ht="14.1" customHeight="1" x14ac:dyDescent="0.25">
      <c r="A7" s="592"/>
      <c r="B7" s="590"/>
      <c r="C7" s="593"/>
      <c r="D7" s="583"/>
      <c r="E7" s="121" t="s">
        <v>747</v>
      </c>
      <c r="F7" s="583"/>
      <c r="G7" s="589"/>
    </row>
    <row r="8" spans="1:7" ht="14.1" customHeight="1" x14ac:dyDescent="0.25">
      <c r="A8" s="218" t="s">
        <v>77</v>
      </c>
      <c r="B8" s="219">
        <v>2</v>
      </c>
      <c r="C8" s="220" t="s">
        <v>78</v>
      </c>
      <c r="D8" s="220">
        <v>4</v>
      </c>
      <c r="E8" s="221">
        <v>5</v>
      </c>
      <c r="F8" s="220">
        <v>6</v>
      </c>
      <c r="G8" s="222">
        <v>7</v>
      </c>
    </row>
    <row r="9" spans="1:7" ht="14.1" customHeight="1" thickBot="1" x14ac:dyDescent="0.3">
      <c r="A9" s="216"/>
      <c r="B9" s="217"/>
      <c r="C9" s="217"/>
      <c r="D9" s="88"/>
      <c r="E9" s="225"/>
      <c r="F9" s="225"/>
      <c r="G9" s="223"/>
    </row>
    <row r="10" spans="1:7" ht="14.1" customHeight="1" thickTop="1" thickBot="1" x14ac:dyDescent="0.3">
      <c r="A10" s="181" t="s">
        <v>79</v>
      </c>
      <c r="B10" s="128" t="s">
        <v>80</v>
      </c>
      <c r="C10" s="128">
        <f>C12+C25</f>
        <v>1934005781</v>
      </c>
      <c r="D10" s="236">
        <f t="shared" ref="D10:E10" si="0">D12+D25</f>
        <v>1863562575</v>
      </c>
      <c r="E10" s="237">
        <f t="shared" si="0"/>
        <v>-70443206</v>
      </c>
      <c r="F10" s="237">
        <f>D10/C10*100</f>
        <v>96.357652769601515</v>
      </c>
      <c r="G10" s="223"/>
    </row>
    <row r="11" spans="1:7" ht="14.1" customHeight="1" thickTop="1" thickBot="1" x14ac:dyDescent="0.3">
      <c r="A11" s="182"/>
      <c r="B11" s="129"/>
      <c r="C11" s="129"/>
      <c r="D11" s="238"/>
      <c r="E11" s="217"/>
      <c r="F11" s="237"/>
      <c r="G11" s="223"/>
    </row>
    <row r="12" spans="1:7" ht="14.1" customHeight="1" thickTop="1" thickBot="1" x14ac:dyDescent="0.3">
      <c r="A12" s="181" t="s">
        <v>81</v>
      </c>
      <c r="B12" s="128" t="s">
        <v>82</v>
      </c>
      <c r="C12" s="128">
        <f>C13</f>
        <v>1517302281</v>
      </c>
      <c r="D12" s="236">
        <f t="shared" ref="D12:E12" si="1">D13</f>
        <v>1462436977</v>
      </c>
      <c r="E12" s="237">
        <f t="shared" si="1"/>
        <v>-54865304</v>
      </c>
      <c r="F12" s="237">
        <f t="shared" ref="F12:F37" si="2">D12/C12*100</f>
        <v>96.38402283532848</v>
      </c>
      <c r="G12" s="223"/>
    </row>
    <row r="13" spans="1:7" ht="14.1" customHeight="1" thickTop="1" x14ac:dyDescent="0.25">
      <c r="A13" s="183" t="s">
        <v>83</v>
      </c>
      <c r="B13" s="131" t="s">
        <v>84</v>
      </c>
      <c r="C13" s="131">
        <f>C14+C23</f>
        <v>1517302281</v>
      </c>
      <c r="D13" s="239">
        <f t="shared" ref="D13:E13" si="3">D14+D23</f>
        <v>1462436977</v>
      </c>
      <c r="E13" s="239">
        <f t="shared" si="3"/>
        <v>-54865304</v>
      </c>
      <c r="F13" s="161">
        <f t="shared" si="2"/>
        <v>96.38402283532848</v>
      </c>
      <c r="G13" s="223"/>
    </row>
    <row r="14" spans="1:7" ht="14.1" customHeight="1" x14ac:dyDescent="0.25">
      <c r="A14" s="184" t="s">
        <v>85</v>
      </c>
      <c r="B14" s="132" t="s">
        <v>86</v>
      </c>
      <c r="C14" s="133">
        <f>SUM(C15:C22)</f>
        <v>1250902281</v>
      </c>
      <c r="D14" s="133">
        <f t="shared" ref="D14:E14" si="4">SUM(D15:D22)</f>
        <v>1245620977</v>
      </c>
      <c r="E14" s="133">
        <f t="shared" si="4"/>
        <v>-5281304</v>
      </c>
      <c r="F14" s="234">
        <f t="shared" si="2"/>
        <v>99.577800434117208</v>
      </c>
      <c r="G14" s="223"/>
    </row>
    <row r="15" spans="1:7" ht="14.1" customHeight="1" x14ac:dyDescent="0.25">
      <c r="A15" s="185" t="s">
        <v>87</v>
      </c>
      <c r="B15" s="134" t="s">
        <v>88</v>
      </c>
      <c r="C15" s="135">
        <v>913056972</v>
      </c>
      <c r="D15" s="225">
        <v>909761700</v>
      </c>
      <c r="E15" s="124">
        <f>D15-C15</f>
        <v>-3295272</v>
      </c>
      <c r="F15" s="125">
        <f t="shared" si="2"/>
        <v>99.639094590912336</v>
      </c>
      <c r="G15" s="223"/>
    </row>
    <row r="16" spans="1:7" ht="14.1" customHeight="1" x14ac:dyDescent="0.25">
      <c r="A16" s="185" t="s">
        <v>89</v>
      </c>
      <c r="B16" s="134" t="s">
        <v>90</v>
      </c>
      <c r="C16" s="135">
        <v>110612340</v>
      </c>
      <c r="D16" s="225">
        <v>110282776</v>
      </c>
      <c r="E16" s="124">
        <f t="shared" ref="E16:E22" si="5">D16-C16</f>
        <v>-329564</v>
      </c>
      <c r="F16" s="125">
        <f t="shared" si="2"/>
        <v>99.702054942513655</v>
      </c>
      <c r="G16" s="223"/>
    </row>
    <row r="17" spans="1:7" ht="14.1" customHeight="1" x14ac:dyDescent="0.25">
      <c r="A17" s="185" t="s">
        <v>91</v>
      </c>
      <c r="B17" s="134" t="s">
        <v>92</v>
      </c>
      <c r="C17" s="135">
        <v>77335000</v>
      </c>
      <c r="D17" s="225">
        <v>76260000</v>
      </c>
      <c r="E17" s="124">
        <f t="shared" si="5"/>
        <v>-1075000</v>
      </c>
      <c r="F17" s="125">
        <f t="shared" si="2"/>
        <v>98.609943751212256</v>
      </c>
      <c r="G17" s="223"/>
    </row>
    <row r="18" spans="1:7" ht="14.1" customHeight="1" x14ac:dyDescent="0.25">
      <c r="A18" s="185" t="s">
        <v>93</v>
      </c>
      <c r="B18" s="134" t="s">
        <v>94</v>
      </c>
      <c r="C18" s="135">
        <v>29690000</v>
      </c>
      <c r="D18" s="225">
        <v>29690000</v>
      </c>
      <c r="E18" s="124">
        <f t="shared" si="5"/>
        <v>0</v>
      </c>
      <c r="F18" s="125">
        <f t="shared" si="2"/>
        <v>100</v>
      </c>
      <c r="G18" s="223"/>
    </row>
    <row r="19" spans="1:7" ht="14.1" customHeight="1" x14ac:dyDescent="0.25">
      <c r="A19" s="185" t="s">
        <v>95</v>
      </c>
      <c r="B19" s="134" t="s">
        <v>96</v>
      </c>
      <c r="C19" s="135">
        <v>67248872</v>
      </c>
      <c r="D19" s="225">
        <v>66986720</v>
      </c>
      <c r="E19" s="124">
        <f t="shared" si="5"/>
        <v>-262152</v>
      </c>
      <c r="F19" s="125">
        <f t="shared" si="2"/>
        <v>99.610176361025054</v>
      </c>
      <c r="G19" s="223"/>
    </row>
    <row r="20" spans="1:7" ht="14.1" customHeight="1" x14ac:dyDescent="0.25">
      <c r="A20" s="185" t="s">
        <v>97</v>
      </c>
      <c r="B20" s="134" t="s">
        <v>98</v>
      </c>
      <c r="C20" s="135">
        <v>24648086</v>
      </c>
      <c r="D20" s="225">
        <v>24425269</v>
      </c>
      <c r="E20" s="124">
        <f t="shared" si="5"/>
        <v>-222817</v>
      </c>
      <c r="F20" s="125">
        <f t="shared" si="2"/>
        <v>99.096006886701062</v>
      </c>
      <c r="G20" s="223"/>
    </row>
    <row r="21" spans="1:7" ht="14.1" customHeight="1" x14ac:dyDescent="0.25">
      <c r="A21" s="185" t="s">
        <v>99</v>
      </c>
      <c r="B21" s="134" t="s">
        <v>100</v>
      </c>
      <c r="C21" s="135">
        <v>13379</v>
      </c>
      <c r="D21" s="225">
        <v>13619</v>
      </c>
      <c r="E21" s="124">
        <f t="shared" si="5"/>
        <v>240</v>
      </c>
      <c r="F21" s="125">
        <f t="shared" si="2"/>
        <v>101.79385604305256</v>
      </c>
      <c r="G21" s="223"/>
    </row>
    <row r="22" spans="1:7" ht="14.1" customHeight="1" x14ac:dyDescent="0.25">
      <c r="A22" s="185" t="s">
        <v>101</v>
      </c>
      <c r="B22" s="134" t="s">
        <v>102</v>
      </c>
      <c r="C22" s="135">
        <v>28297632</v>
      </c>
      <c r="D22" s="225">
        <v>28200893</v>
      </c>
      <c r="E22" s="124">
        <f t="shared" si="5"/>
        <v>-96739</v>
      </c>
      <c r="F22" s="125">
        <f t="shared" si="2"/>
        <v>99.658137472421728</v>
      </c>
      <c r="G22" s="223"/>
    </row>
    <row r="23" spans="1:7" ht="14.1" customHeight="1" x14ac:dyDescent="0.25">
      <c r="A23" s="187" t="s">
        <v>103</v>
      </c>
      <c r="B23" s="136" t="s">
        <v>104</v>
      </c>
      <c r="C23" s="137">
        <f>C24</f>
        <v>266400000</v>
      </c>
      <c r="D23" s="137">
        <f t="shared" ref="D23:E23" si="6">D24</f>
        <v>216816000</v>
      </c>
      <c r="E23" s="137">
        <f t="shared" si="6"/>
        <v>-49584000</v>
      </c>
      <c r="F23" s="240">
        <f t="shared" si="2"/>
        <v>81.387387387387392</v>
      </c>
      <c r="G23" s="223"/>
    </row>
    <row r="24" spans="1:7" ht="14.1" customHeight="1" thickBot="1" x14ac:dyDescent="0.3">
      <c r="A24" s="188" t="s">
        <v>105</v>
      </c>
      <c r="B24" s="138" t="s">
        <v>106</v>
      </c>
      <c r="C24" s="139">
        <v>266400000</v>
      </c>
      <c r="D24" s="225">
        <v>216816000</v>
      </c>
      <c r="E24" s="241">
        <f>D24-C24</f>
        <v>-49584000</v>
      </c>
      <c r="F24" s="126">
        <f t="shared" si="2"/>
        <v>81.387387387387392</v>
      </c>
      <c r="G24" s="223"/>
    </row>
    <row r="25" spans="1:7" ht="14.1" customHeight="1" thickTop="1" thickBot="1" x14ac:dyDescent="0.3">
      <c r="A25" s="181" t="s">
        <v>107</v>
      </c>
      <c r="B25" s="127" t="s">
        <v>108</v>
      </c>
      <c r="C25" s="140">
        <f>C26+C42+C49+C54+C61+C70+C83+C100+C127+C182+C248+C258+C299+C335+C344+C387+C420+C243+C278</f>
        <v>416703500</v>
      </c>
      <c r="D25" s="140">
        <f>D26+D42+D49+D54+D61+D70+D83+D100+D127+D182+D248+D258+D299+D335+D344+D387+D420+D243+D278</f>
        <v>401125598</v>
      </c>
      <c r="E25" s="140">
        <f>E26+E42+E49+E54+E61+E70+E83+E100+E127+E182+E248+E258+E299+E335+E344+E387+E420+E243+E278</f>
        <v>-15577902</v>
      </c>
      <c r="F25" s="128">
        <f t="shared" si="2"/>
        <v>96.261633991555158</v>
      </c>
      <c r="G25" s="223"/>
    </row>
    <row r="26" spans="1:7" ht="14.1" customHeight="1" thickTop="1" x14ac:dyDescent="0.25">
      <c r="A26" s="183" t="s">
        <v>109</v>
      </c>
      <c r="B26" s="130" t="s">
        <v>110</v>
      </c>
      <c r="C26" s="131">
        <f>C27</f>
        <v>1900000</v>
      </c>
      <c r="D26" s="161">
        <f t="shared" ref="D26:E26" si="7">D27</f>
        <v>1899400</v>
      </c>
      <c r="E26" s="161">
        <f t="shared" si="7"/>
        <v>-600</v>
      </c>
      <c r="F26" s="161">
        <f t="shared" si="2"/>
        <v>99.968421052631584</v>
      </c>
      <c r="G26" s="223"/>
    </row>
    <row r="27" spans="1:7" ht="14.1" customHeight="1" thickBot="1" x14ac:dyDescent="0.3">
      <c r="A27" s="189" t="s">
        <v>111</v>
      </c>
      <c r="B27" s="141" t="s">
        <v>112</v>
      </c>
      <c r="C27" s="142">
        <f>C28+C31</f>
        <v>1900000</v>
      </c>
      <c r="D27" s="142">
        <f t="shared" ref="D27" si="8">D28+D31</f>
        <v>1899400</v>
      </c>
      <c r="E27" s="142">
        <f t="shared" ref="E27" si="9">E28+E31</f>
        <v>-600</v>
      </c>
      <c r="F27" s="164">
        <f t="shared" si="2"/>
        <v>99.968421052631584</v>
      </c>
      <c r="G27" s="223"/>
    </row>
    <row r="28" spans="1:7" ht="14.1" customHeight="1" thickBot="1" x14ac:dyDescent="0.3">
      <c r="A28" s="190" t="s">
        <v>113</v>
      </c>
      <c r="B28" s="143" t="s">
        <v>84</v>
      </c>
      <c r="C28" s="144">
        <f>C29</f>
        <v>1170000</v>
      </c>
      <c r="D28" s="144">
        <f t="shared" ref="D28:E29" si="10">D29</f>
        <v>1170000</v>
      </c>
      <c r="E28" s="144">
        <f t="shared" si="10"/>
        <v>0</v>
      </c>
      <c r="F28" s="224">
        <f t="shared" si="2"/>
        <v>100</v>
      </c>
      <c r="G28" s="223"/>
    </row>
    <row r="29" spans="1:7" ht="14.1" customHeight="1" x14ac:dyDescent="0.25">
      <c r="A29" s="191" t="s">
        <v>114</v>
      </c>
      <c r="B29" s="145" t="s">
        <v>115</v>
      </c>
      <c r="C29" s="146">
        <f>C30</f>
        <v>1170000</v>
      </c>
      <c r="D29" s="146">
        <f t="shared" si="10"/>
        <v>1170000</v>
      </c>
      <c r="E29" s="146">
        <f t="shared" si="10"/>
        <v>0</v>
      </c>
      <c r="F29" s="123">
        <f t="shared" si="2"/>
        <v>100</v>
      </c>
      <c r="G29" s="223"/>
    </row>
    <row r="30" spans="1:7" ht="14.1" customHeight="1" thickBot="1" x14ac:dyDescent="0.3">
      <c r="A30" s="188" t="s">
        <v>116</v>
      </c>
      <c r="B30" s="138" t="s">
        <v>117</v>
      </c>
      <c r="C30" s="139">
        <v>1170000</v>
      </c>
      <c r="D30" s="225">
        <v>1170000</v>
      </c>
      <c r="E30" s="226">
        <f>D30-C30</f>
        <v>0</v>
      </c>
      <c r="F30" s="126">
        <f t="shared" si="2"/>
        <v>100</v>
      </c>
      <c r="G30" s="223"/>
    </row>
    <row r="31" spans="1:7" ht="14.1" customHeight="1" thickBot="1" x14ac:dyDescent="0.3">
      <c r="A31" s="190" t="s">
        <v>118</v>
      </c>
      <c r="B31" s="143" t="s">
        <v>119</v>
      </c>
      <c r="C31" s="144">
        <f>C32+C34+C36</f>
        <v>730000</v>
      </c>
      <c r="D31" s="144">
        <f t="shared" ref="D31" si="11">D32+D34+D36</f>
        <v>729400</v>
      </c>
      <c r="E31" s="144">
        <f t="shared" ref="E31" si="12">E32+E34+E36</f>
        <v>-600</v>
      </c>
      <c r="F31" s="224">
        <f t="shared" si="2"/>
        <v>99.917808219178085</v>
      </c>
      <c r="G31" s="223"/>
    </row>
    <row r="32" spans="1:7" ht="14.1" customHeight="1" x14ac:dyDescent="0.25">
      <c r="A32" s="191" t="s">
        <v>120</v>
      </c>
      <c r="B32" s="145" t="s">
        <v>121</v>
      </c>
      <c r="C32" s="146">
        <f>C33</f>
        <v>103000</v>
      </c>
      <c r="D32" s="146">
        <f t="shared" ref="D32:E32" si="13">D33</f>
        <v>102400</v>
      </c>
      <c r="E32" s="146">
        <f t="shared" si="13"/>
        <v>-600</v>
      </c>
      <c r="F32" s="123">
        <f t="shared" si="2"/>
        <v>99.417475728155338</v>
      </c>
      <c r="G32" s="223"/>
    </row>
    <row r="33" spans="1:7" ht="14.1" customHeight="1" x14ac:dyDescent="0.25">
      <c r="A33" s="185" t="s">
        <v>122</v>
      </c>
      <c r="B33" s="134" t="s">
        <v>123</v>
      </c>
      <c r="C33" s="135">
        <v>103000</v>
      </c>
      <c r="D33" s="225">
        <v>102400</v>
      </c>
      <c r="E33" s="226">
        <f t="shared" ref="E33:E91" si="14">D33-C33</f>
        <v>-600</v>
      </c>
      <c r="F33" s="125">
        <f t="shared" si="2"/>
        <v>99.417475728155338</v>
      </c>
      <c r="G33" s="223"/>
    </row>
    <row r="34" spans="1:7" ht="14.1" customHeight="1" x14ac:dyDescent="0.25">
      <c r="A34" s="185" t="s">
        <v>124</v>
      </c>
      <c r="B34" s="134" t="s">
        <v>125</v>
      </c>
      <c r="C34" s="135">
        <f>C35</f>
        <v>27000</v>
      </c>
      <c r="D34" s="135">
        <f t="shared" ref="D34:E34" si="15">D35</f>
        <v>27000</v>
      </c>
      <c r="E34" s="135">
        <f t="shared" si="15"/>
        <v>0</v>
      </c>
      <c r="F34" s="125">
        <f t="shared" si="2"/>
        <v>100</v>
      </c>
      <c r="G34" s="223"/>
    </row>
    <row r="35" spans="1:7" ht="14.1" customHeight="1" x14ac:dyDescent="0.25">
      <c r="A35" s="185" t="s">
        <v>126</v>
      </c>
      <c r="B35" s="134" t="s">
        <v>127</v>
      </c>
      <c r="C35" s="135">
        <v>27000</v>
      </c>
      <c r="D35" s="225">
        <v>27000</v>
      </c>
      <c r="E35" s="226">
        <f t="shared" si="14"/>
        <v>0</v>
      </c>
      <c r="F35" s="125">
        <f t="shared" si="2"/>
        <v>100</v>
      </c>
      <c r="G35" s="223"/>
    </row>
    <row r="36" spans="1:7" ht="14.1" customHeight="1" x14ac:dyDescent="0.25">
      <c r="A36" s="185" t="s">
        <v>128</v>
      </c>
      <c r="B36" s="134" t="s">
        <v>129</v>
      </c>
      <c r="C36" s="135">
        <f>C37</f>
        <v>600000</v>
      </c>
      <c r="D36" s="135">
        <f t="shared" ref="D36:E36" si="16">D37</f>
        <v>600000</v>
      </c>
      <c r="E36" s="135">
        <f t="shared" si="16"/>
        <v>0</v>
      </c>
      <c r="F36" s="125">
        <f t="shared" si="2"/>
        <v>100</v>
      </c>
      <c r="G36" s="223"/>
    </row>
    <row r="37" spans="1:7" ht="14.1" customHeight="1" x14ac:dyDescent="0.25">
      <c r="A37" s="185" t="s">
        <v>130</v>
      </c>
      <c r="B37" s="134" t="s">
        <v>131</v>
      </c>
      <c r="C37" s="135">
        <v>600000</v>
      </c>
      <c r="D37" s="122">
        <v>600000</v>
      </c>
      <c r="E37" s="124">
        <f t="shared" si="14"/>
        <v>0</v>
      </c>
      <c r="F37" s="125">
        <f t="shared" si="2"/>
        <v>100</v>
      </c>
      <c r="G37" s="227"/>
    </row>
    <row r="38" spans="1:7" x14ac:dyDescent="0.25">
      <c r="A38" s="147"/>
      <c r="B38" s="147"/>
      <c r="C38" s="148"/>
      <c r="D38" s="119"/>
      <c r="E38" s="211"/>
      <c r="F38" s="149"/>
      <c r="G38" s="211"/>
    </row>
    <row r="39" spans="1:7" x14ac:dyDescent="0.25">
      <c r="A39" s="157"/>
      <c r="B39" s="157"/>
      <c r="C39" s="158"/>
      <c r="D39" s="159"/>
      <c r="E39" s="186"/>
      <c r="F39" s="160"/>
      <c r="G39" s="186"/>
    </row>
    <row r="40" spans="1:7" ht="13.5" customHeight="1" x14ac:dyDescent="0.25">
      <c r="A40" s="150"/>
      <c r="B40" s="150"/>
      <c r="C40" s="151"/>
      <c r="D40" s="152"/>
      <c r="E40" s="210"/>
      <c r="F40" s="153"/>
      <c r="G40" s="210">
        <v>2</v>
      </c>
    </row>
    <row r="41" spans="1:7" ht="13.5" customHeight="1" x14ac:dyDescent="0.25">
      <c r="A41" s="218" t="s">
        <v>77</v>
      </c>
      <c r="B41" s="219">
        <v>2</v>
      </c>
      <c r="C41" s="220" t="s">
        <v>78</v>
      </c>
      <c r="D41" s="220">
        <v>4</v>
      </c>
      <c r="E41" s="221">
        <v>5</v>
      </c>
      <c r="F41" s="220">
        <v>6</v>
      </c>
      <c r="G41" s="222">
        <v>7</v>
      </c>
    </row>
    <row r="42" spans="1:7" ht="13.5" customHeight="1" x14ac:dyDescent="0.25">
      <c r="A42" s="192" t="s">
        <v>132</v>
      </c>
      <c r="B42" s="154" t="s">
        <v>133</v>
      </c>
      <c r="C42" s="155">
        <f>C43</f>
        <v>750000</v>
      </c>
      <c r="D42" s="162">
        <f t="shared" ref="D42:E43" si="17">D43</f>
        <v>750000</v>
      </c>
      <c r="E42" s="162">
        <f t="shared" si="17"/>
        <v>0</v>
      </c>
      <c r="F42" s="162">
        <f t="shared" ref="F42:F78" si="18">D42/C42*100</f>
        <v>100</v>
      </c>
      <c r="G42" s="223"/>
    </row>
    <row r="43" spans="1:7" ht="13.5" customHeight="1" thickBot="1" x14ac:dyDescent="0.3">
      <c r="A43" s="189" t="s">
        <v>134</v>
      </c>
      <c r="B43" s="141" t="s">
        <v>135</v>
      </c>
      <c r="C43" s="142">
        <f>C44</f>
        <v>750000</v>
      </c>
      <c r="D43" s="180">
        <f t="shared" si="17"/>
        <v>750000</v>
      </c>
      <c r="E43" s="180">
        <f t="shared" si="17"/>
        <v>0</v>
      </c>
      <c r="F43" s="164">
        <f t="shared" si="18"/>
        <v>100</v>
      </c>
      <c r="G43" s="223"/>
    </row>
    <row r="44" spans="1:7" ht="13.5" customHeight="1" thickBot="1" x14ac:dyDescent="0.3">
      <c r="A44" s="190" t="s">
        <v>136</v>
      </c>
      <c r="B44" s="143" t="s">
        <v>119</v>
      </c>
      <c r="C44" s="144">
        <f>C45+C47</f>
        <v>750000</v>
      </c>
      <c r="D44" s="144">
        <f t="shared" ref="D44" si="19">D45+D47</f>
        <v>750000</v>
      </c>
      <c r="E44" s="144">
        <f t="shared" ref="E44" si="20">E45+E47</f>
        <v>0</v>
      </c>
      <c r="F44" s="224">
        <f t="shared" si="18"/>
        <v>100</v>
      </c>
      <c r="G44" s="223"/>
    </row>
    <row r="45" spans="1:7" ht="13.5" customHeight="1" x14ac:dyDescent="0.25">
      <c r="A45" s="191" t="s">
        <v>137</v>
      </c>
      <c r="B45" s="145" t="s">
        <v>121</v>
      </c>
      <c r="C45" s="146">
        <f>C46</f>
        <v>450000</v>
      </c>
      <c r="D45" s="146">
        <f t="shared" ref="D45:E45" si="21">D46</f>
        <v>450000</v>
      </c>
      <c r="E45" s="146">
        <f t="shared" si="21"/>
        <v>0</v>
      </c>
      <c r="F45" s="123">
        <f t="shared" si="18"/>
        <v>100</v>
      </c>
      <c r="G45" s="223"/>
    </row>
    <row r="46" spans="1:7" ht="13.5" customHeight="1" x14ac:dyDescent="0.25">
      <c r="A46" s="185" t="s">
        <v>138</v>
      </c>
      <c r="B46" s="134" t="s">
        <v>123</v>
      </c>
      <c r="C46" s="135">
        <v>450000</v>
      </c>
      <c r="D46" s="225">
        <v>450000</v>
      </c>
      <c r="E46" s="226">
        <f t="shared" si="14"/>
        <v>0</v>
      </c>
      <c r="F46" s="125">
        <f t="shared" si="18"/>
        <v>100</v>
      </c>
      <c r="G46" s="223"/>
    </row>
    <row r="47" spans="1:7" ht="13.5" customHeight="1" x14ac:dyDescent="0.25">
      <c r="A47" s="185" t="s">
        <v>139</v>
      </c>
      <c r="B47" s="134" t="s">
        <v>125</v>
      </c>
      <c r="C47" s="135">
        <f>C48</f>
        <v>300000</v>
      </c>
      <c r="D47" s="135">
        <f t="shared" ref="D47:E47" si="22">D48</f>
        <v>300000</v>
      </c>
      <c r="E47" s="135">
        <f t="shared" si="22"/>
        <v>0</v>
      </c>
      <c r="F47" s="125">
        <f t="shared" si="18"/>
        <v>100</v>
      </c>
      <c r="G47" s="223"/>
    </row>
    <row r="48" spans="1:7" ht="13.5" customHeight="1" x14ac:dyDescent="0.25">
      <c r="A48" s="185" t="s">
        <v>140</v>
      </c>
      <c r="B48" s="134" t="s">
        <v>127</v>
      </c>
      <c r="C48" s="135">
        <v>300000</v>
      </c>
      <c r="D48" s="225">
        <v>300000</v>
      </c>
      <c r="E48" s="226">
        <f t="shared" si="14"/>
        <v>0</v>
      </c>
      <c r="F48" s="125">
        <f t="shared" si="18"/>
        <v>100</v>
      </c>
      <c r="G48" s="223"/>
    </row>
    <row r="49" spans="1:7" ht="13.5" customHeight="1" x14ac:dyDescent="0.25">
      <c r="A49" s="192" t="s">
        <v>141</v>
      </c>
      <c r="B49" s="154" t="s">
        <v>142</v>
      </c>
      <c r="C49" s="155">
        <f>C50</f>
        <v>2000000</v>
      </c>
      <c r="D49" s="162">
        <f t="shared" ref="D49:E52" si="23">D50</f>
        <v>1995000</v>
      </c>
      <c r="E49" s="162">
        <f t="shared" si="23"/>
        <v>-5000</v>
      </c>
      <c r="F49" s="162">
        <f t="shared" si="18"/>
        <v>99.75</v>
      </c>
      <c r="G49" s="223"/>
    </row>
    <row r="50" spans="1:7" ht="13.5" customHeight="1" thickBot="1" x14ac:dyDescent="0.3">
      <c r="A50" s="189" t="s">
        <v>143</v>
      </c>
      <c r="B50" s="141" t="s">
        <v>144</v>
      </c>
      <c r="C50" s="142">
        <f>C51</f>
        <v>2000000</v>
      </c>
      <c r="D50" s="180">
        <f t="shared" si="23"/>
        <v>1995000</v>
      </c>
      <c r="E50" s="180">
        <f t="shared" si="23"/>
        <v>-5000</v>
      </c>
      <c r="F50" s="164">
        <f t="shared" si="18"/>
        <v>99.75</v>
      </c>
      <c r="G50" s="223"/>
    </row>
    <row r="51" spans="1:7" ht="13.5" customHeight="1" thickBot="1" x14ac:dyDescent="0.3">
      <c r="A51" s="193" t="s">
        <v>145</v>
      </c>
      <c r="B51" s="156" t="s">
        <v>119</v>
      </c>
      <c r="C51" s="144">
        <f>C52</f>
        <v>2000000</v>
      </c>
      <c r="D51" s="144">
        <f t="shared" si="23"/>
        <v>1995000</v>
      </c>
      <c r="E51" s="144">
        <f t="shared" si="23"/>
        <v>-5000</v>
      </c>
      <c r="F51" s="144">
        <f t="shared" si="18"/>
        <v>99.75</v>
      </c>
      <c r="G51" s="223"/>
    </row>
    <row r="52" spans="1:7" ht="13.5" customHeight="1" x14ac:dyDescent="0.25">
      <c r="A52" s="191" t="s">
        <v>146</v>
      </c>
      <c r="B52" s="145" t="s">
        <v>129</v>
      </c>
      <c r="C52" s="146">
        <f>C53</f>
        <v>2000000</v>
      </c>
      <c r="D52" s="146">
        <f t="shared" si="23"/>
        <v>1995000</v>
      </c>
      <c r="E52" s="146">
        <f t="shared" si="23"/>
        <v>-5000</v>
      </c>
      <c r="F52" s="123">
        <f t="shared" si="18"/>
        <v>99.75</v>
      </c>
      <c r="G52" s="223"/>
    </row>
    <row r="53" spans="1:7" ht="13.5" customHeight="1" x14ac:dyDescent="0.25">
      <c r="A53" s="185" t="s">
        <v>147</v>
      </c>
      <c r="B53" s="134" t="s">
        <v>148</v>
      </c>
      <c r="C53" s="135">
        <v>2000000</v>
      </c>
      <c r="D53" s="225">
        <v>1995000</v>
      </c>
      <c r="E53" s="226">
        <f t="shared" si="14"/>
        <v>-5000</v>
      </c>
      <c r="F53" s="125">
        <f t="shared" si="18"/>
        <v>99.75</v>
      </c>
      <c r="G53" s="223"/>
    </row>
    <row r="54" spans="1:7" ht="13.5" customHeight="1" x14ac:dyDescent="0.25">
      <c r="A54" s="192" t="s">
        <v>149</v>
      </c>
      <c r="B54" s="154" t="s">
        <v>150</v>
      </c>
      <c r="C54" s="155">
        <f>C55</f>
        <v>2000000</v>
      </c>
      <c r="D54" s="162">
        <f t="shared" ref="D54:E55" si="24">D55</f>
        <v>2000000</v>
      </c>
      <c r="E54" s="162">
        <f t="shared" si="24"/>
        <v>0</v>
      </c>
      <c r="F54" s="162">
        <f t="shared" si="18"/>
        <v>100</v>
      </c>
      <c r="G54" s="223"/>
    </row>
    <row r="55" spans="1:7" ht="13.5" customHeight="1" thickBot="1" x14ac:dyDescent="0.3">
      <c r="A55" s="189" t="s">
        <v>151</v>
      </c>
      <c r="B55" s="141" t="s">
        <v>152</v>
      </c>
      <c r="C55" s="142">
        <f>C56</f>
        <v>2000000</v>
      </c>
      <c r="D55" s="180">
        <f t="shared" si="24"/>
        <v>2000000</v>
      </c>
      <c r="E55" s="180">
        <f t="shared" si="24"/>
        <v>0</v>
      </c>
      <c r="F55" s="164">
        <f t="shared" si="18"/>
        <v>100</v>
      </c>
      <c r="G55" s="223"/>
    </row>
    <row r="56" spans="1:7" ht="13.5" customHeight="1" thickBot="1" x14ac:dyDescent="0.3">
      <c r="A56" s="193" t="s">
        <v>153</v>
      </c>
      <c r="B56" s="156" t="s">
        <v>119</v>
      </c>
      <c r="C56" s="144">
        <f>C57+C59</f>
        <v>2000000</v>
      </c>
      <c r="D56" s="144">
        <f t="shared" ref="D56" si="25">D57+D59</f>
        <v>2000000</v>
      </c>
      <c r="E56" s="144">
        <f t="shared" ref="E56" si="26">E57+E59</f>
        <v>0</v>
      </c>
      <c r="F56" s="144">
        <f t="shared" si="18"/>
        <v>100</v>
      </c>
      <c r="G56" s="223"/>
    </row>
    <row r="57" spans="1:7" ht="13.5" customHeight="1" x14ac:dyDescent="0.25">
      <c r="A57" s="191" t="s">
        <v>154</v>
      </c>
      <c r="B57" s="145" t="s">
        <v>121</v>
      </c>
      <c r="C57" s="146">
        <f>C58</f>
        <v>1550000</v>
      </c>
      <c r="D57" s="146">
        <f t="shared" ref="D57:E57" si="27">D58</f>
        <v>1550000</v>
      </c>
      <c r="E57" s="146">
        <f t="shared" si="27"/>
        <v>0</v>
      </c>
      <c r="F57" s="123">
        <f t="shared" si="18"/>
        <v>100</v>
      </c>
      <c r="G57" s="223"/>
    </row>
    <row r="58" spans="1:7" ht="13.5" customHeight="1" x14ac:dyDescent="0.25">
      <c r="A58" s="185" t="s">
        <v>155</v>
      </c>
      <c r="B58" s="134" t="s">
        <v>123</v>
      </c>
      <c r="C58" s="135">
        <v>1550000</v>
      </c>
      <c r="D58" s="225">
        <v>1550000</v>
      </c>
      <c r="E58" s="226">
        <f t="shared" si="14"/>
        <v>0</v>
      </c>
      <c r="F58" s="125">
        <f t="shared" si="18"/>
        <v>100</v>
      </c>
      <c r="G58" s="223"/>
    </row>
    <row r="59" spans="1:7" ht="13.5" customHeight="1" x14ac:dyDescent="0.25">
      <c r="A59" s="185" t="s">
        <v>156</v>
      </c>
      <c r="B59" s="134" t="s">
        <v>125</v>
      </c>
      <c r="C59" s="135">
        <f>C60</f>
        <v>450000</v>
      </c>
      <c r="D59" s="135">
        <f t="shared" ref="D59:E59" si="28">D60</f>
        <v>450000</v>
      </c>
      <c r="E59" s="135">
        <f t="shared" si="28"/>
        <v>0</v>
      </c>
      <c r="F59" s="125">
        <f t="shared" si="18"/>
        <v>100</v>
      </c>
      <c r="G59" s="223"/>
    </row>
    <row r="60" spans="1:7" ht="13.5" customHeight="1" x14ac:dyDescent="0.25">
      <c r="A60" s="185" t="s">
        <v>157</v>
      </c>
      <c r="B60" s="134" t="s">
        <v>127</v>
      </c>
      <c r="C60" s="135">
        <v>450000</v>
      </c>
      <c r="D60" s="225">
        <v>450000</v>
      </c>
      <c r="E60" s="226">
        <f t="shared" si="14"/>
        <v>0</v>
      </c>
      <c r="F60" s="125">
        <f t="shared" si="18"/>
        <v>100</v>
      </c>
      <c r="G60" s="223"/>
    </row>
    <row r="61" spans="1:7" ht="13.5" customHeight="1" x14ac:dyDescent="0.25">
      <c r="A61" s="192" t="s">
        <v>158</v>
      </c>
      <c r="B61" s="154" t="s">
        <v>159</v>
      </c>
      <c r="C61" s="155">
        <f>C62</f>
        <v>3500000</v>
      </c>
      <c r="D61" s="162">
        <f t="shared" ref="D61:E62" si="29">D62</f>
        <v>3259975</v>
      </c>
      <c r="E61" s="162">
        <f t="shared" si="29"/>
        <v>-240025</v>
      </c>
      <c r="F61" s="162">
        <f t="shared" si="18"/>
        <v>93.142142857142858</v>
      </c>
      <c r="G61" s="223"/>
    </row>
    <row r="62" spans="1:7" ht="13.5" customHeight="1" thickBot="1" x14ac:dyDescent="0.3">
      <c r="A62" s="189" t="s">
        <v>160</v>
      </c>
      <c r="B62" s="141" t="s">
        <v>161</v>
      </c>
      <c r="C62" s="142">
        <f>C63</f>
        <v>3500000</v>
      </c>
      <c r="D62" s="180">
        <f t="shared" si="29"/>
        <v>3259975</v>
      </c>
      <c r="E62" s="180">
        <f t="shared" si="29"/>
        <v>-240025</v>
      </c>
      <c r="F62" s="164">
        <f t="shared" si="18"/>
        <v>93.142142857142858</v>
      </c>
      <c r="G62" s="223"/>
    </row>
    <row r="63" spans="1:7" ht="13.5" customHeight="1" thickBot="1" x14ac:dyDescent="0.3">
      <c r="A63" s="190" t="s">
        <v>162</v>
      </c>
      <c r="B63" s="143" t="s">
        <v>119</v>
      </c>
      <c r="C63" s="144">
        <f>C64+C66+C68</f>
        <v>3500000</v>
      </c>
      <c r="D63" s="144">
        <f t="shared" ref="D63" si="30">D64+D66+D68</f>
        <v>3259975</v>
      </c>
      <c r="E63" s="144">
        <f t="shared" ref="E63" si="31">E64+E66+E68</f>
        <v>-240025</v>
      </c>
      <c r="F63" s="224">
        <f t="shared" si="18"/>
        <v>93.142142857142858</v>
      </c>
      <c r="G63" s="223"/>
    </row>
    <row r="64" spans="1:7" ht="13.5" customHeight="1" x14ac:dyDescent="0.25">
      <c r="A64" s="191" t="s">
        <v>163</v>
      </c>
      <c r="B64" s="145" t="s">
        <v>121</v>
      </c>
      <c r="C64" s="146">
        <f>C65</f>
        <v>305000</v>
      </c>
      <c r="D64" s="146">
        <f t="shared" ref="D64:E64" si="32">D65</f>
        <v>305000</v>
      </c>
      <c r="E64" s="146">
        <f t="shared" si="32"/>
        <v>0</v>
      </c>
      <c r="F64" s="123">
        <f t="shared" si="18"/>
        <v>100</v>
      </c>
      <c r="G64" s="223"/>
    </row>
    <row r="65" spans="1:7" ht="13.5" customHeight="1" x14ac:dyDescent="0.25">
      <c r="A65" s="185" t="s">
        <v>164</v>
      </c>
      <c r="B65" s="134" t="s">
        <v>123</v>
      </c>
      <c r="C65" s="135">
        <v>305000</v>
      </c>
      <c r="D65" s="225">
        <v>305000</v>
      </c>
      <c r="E65" s="226">
        <f t="shared" si="14"/>
        <v>0</v>
      </c>
      <c r="F65" s="125">
        <f t="shared" si="18"/>
        <v>100</v>
      </c>
      <c r="G65" s="223"/>
    </row>
    <row r="66" spans="1:7" ht="13.5" customHeight="1" x14ac:dyDescent="0.25">
      <c r="A66" s="185" t="s">
        <v>165</v>
      </c>
      <c r="B66" s="134" t="s">
        <v>125</v>
      </c>
      <c r="C66" s="135">
        <f>C67</f>
        <v>195000</v>
      </c>
      <c r="D66" s="135">
        <f t="shared" ref="D66:E66" si="33">D67</f>
        <v>194975</v>
      </c>
      <c r="E66" s="135">
        <f t="shared" si="33"/>
        <v>-25</v>
      </c>
      <c r="F66" s="125">
        <f t="shared" si="18"/>
        <v>99.987179487179489</v>
      </c>
      <c r="G66" s="223"/>
    </row>
    <row r="67" spans="1:7" ht="13.5" customHeight="1" x14ac:dyDescent="0.25">
      <c r="A67" s="185" t="s">
        <v>166</v>
      </c>
      <c r="B67" s="134" t="s">
        <v>127</v>
      </c>
      <c r="C67" s="135">
        <v>195000</v>
      </c>
      <c r="D67" s="225">
        <v>194975</v>
      </c>
      <c r="E67" s="226">
        <f t="shared" si="14"/>
        <v>-25</v>
      </c>
      <c r="F67" s="125">
        <f t="shared" si="18"/>
        <v>99.987179487179489</v>
      </c>
      <c r="G67" s="223"/>
    </row>
    <row r="68" spans="1:7" ht="13.5" customHeight="1" x14ac:dyDescent="0.25">
      <c r="A68" s="185" t="s">
        <v>167</v>
      </c>
      <c r="B68" s="134" t="s">
        <v>129</v>
      </c>
      <c r="C68" s="135">
        <f>C69</f>
        <v>3000000</v>
      </c>
      <c r="D68" s="135">
        <f t="shared" ref="D68:E68" si="34">D69</f>
        <v>2760000</v>
      </c>
      <c r="E68" s="135">
        <f t="shared" si="34"/>
        <v>-240000</v>
      </c>
      <c r="F68" s="125">
        <f t="shared" si="18"/>
        <v>92</v>
      </c>
      <c r="G68" s="223"/>
    </row>
    <row r="69" spans="1:7" ht="13.5" customHeight="1" x14ac:dyDescent="0.25">
      <c r="A69" s="185" t="s">
        <v>168</v>
      </c>
      <c r="B69" s="134" t="s">
        <v>131</v>
      </c>
      <c r="C69" s="135">
        <v>3000000</v>
      </c>
      <c r="D69" s="225">
        <v>2760000</v>
      </c>
      <c r="E69" s="226">
        <f t="shared" si="14"/>
        <v>-240000</v>
      </c>
      <c r="F69" s="89">
        <f t="shared" si="18"/>
        <v>92</v>
      </c>
      <c r="G69" s="223"/>
    </row>
    <row r="70" spans="1:7" ht="13.5" customHeight="1" x14ac:dyDescent="0.25">
      <c r="A70" s="192" t="s">
        <v>169</v>
      </c>
      <c r="B70" s="154" t="s">
        <v>170</v>
      </c>
      <c r="C70" s="155">
        <f>C71</f>
        <v>1236000</v>
      </c>
      <c r="D70" s="162">
        <f t="shared" ref="D70:E71" si="35">D71</f>
        <v>1235575</v>
      </c>
      <c r="E70" s="162">
        <f t="shared" si="35"/>
        <v>-425</v>
      </c>
      <c r="F70" s="162">
        <f t="shared" si="18"/>
        <v>99.965614886731387</v>
      </c>
      <c r="G70" s="223"/>
    </row>
    <row r="71" spans="1:7" ht="13.5" customHeight="1" thickBot="1" x14ac:dyDescent="0.3">
      <c r="A71" s="189" t="s">
        <v>171</v>
      </c>
      <c r="B71" s="141" t="s">
        <v>172</v>
      </c>
      <c r="C71" s="142">
        <f>C72</f>
        <v>1236000</v>
      </c>
      <c r="D71" s="180">
        <f t="shared" si="35"/>
        <v>1235575</v>
      </c>
      <c r="E71" s="180">
        <f t="shared" si="35"/>
        <v>-425</v>
      </c>
      <c r="F71" s="164">
        <f t="shared" si="18"/>
        <v>99.965614886731387</v>
      </c>
      <c r="G71" s="223"/>
    </row>
    <row r="72" spans="1:7" ht="13.5" customHeight="1" thickBot="1" x14ac:dyDescent="0.3">
      <c r="A72" s="190" t="s">
        <v>173</v>
      </c>
      <c r="B72" s="143" t="s">
        <v>119</v>
      </c>
      <c r="C72" s="144">
        <f>C73+C75+C77</f>
        <v>1236000</v>
      </c>
      <c r="D72" s="144">
        <f t="shared" ref="D72" si="36">D73+D75+D77</f>
        <v>1235575</v>
      </c>
      <c r="E72" s="144">
        <f t="shared" ref="E72" si="37">E73+E75+E77</f>
        <v>-425</v>
      </c>
      <c r="F72" s="224">
        <f t="shared" si="18"/>
        <v>99.965614886731387</v>
      </c>
      <c r="G72" s="223"/>
    </row>
    <row r="73" spans="1:7" ht="13.5" customHeight="1" x14ac:dyDescent="0.25">
      <c r="A73" s="191" t="s">
        <v>174</v>
      </c>
      <c r="B73" s="145" t="s">
        <v>121</v>
      </c>
      <c r="C73" s="146">
        <f>C74</f>
        <v>86000</v>
      </c>
      <c r="D73" s="146">
        <f t="shared" ref="D73:E73" si="38">D74</f>
        <v>85700</v>
      </c>
      <c r="E73" s="146">
        <f t="shared" si="38"/>
        <v>-300</v>
      </c>
      <c r="F73" s="123">
        <f t="shared" si="18"/>
        <v>99.651162790697683</v>
      </c>
      <c r="G73" s="223"/>
    </row>
    <row r="74" spans="1:7" ht="13.5" customHeight="1" x14ac:dyDescent="0.25">
      <c r="A74" s="185" t="s">
        <v>175</v>
      </c>
      <c r="B74" s="134" t="s">
        <v>123</v>
      </c>
      <c r="C74" s="135">
        <v>86000</v>
      </c>
      <c r="D74" s="225">
        <v>85700</v>
      </c>
      <c r="E74" s="226">
        <f t="shared" si="14"/>
        <v>-300</v>
      </c>
      <c r="F74" s="125">
        <f t="shared" si="18"/>
        <v>99.651162790697683</v>
      </c>
      <c r="G74" s="223"/>
    </row>
    <row r="75" spans="1:7" ht="13.5" customHeight="1" x14ac:dyDescent="0.25">
      <c r="A75" s="185" t="s">
        <v>176</v>
      </c>
      <c r="B75" s="134" t="s">
        <v>125</v>
      </c>
      <c r="C75" s="135">
        <f>C76</f>
        <v>150000</v>
      </c>
      <c r="D75" s="135">
        <f t="shared" ref="D75:E75" si="39">D76</f>
        <v>149875</v>
      </c>
      <c r="E75" s="135">
        <f t="shared" si="39"/>
        <v>-125</v>
      </c>
      <c r="F75" s="125">
        <f t="shared" si="18"/>
        <v>99.916666666666671</v>
      </c>
      <c r="G75" s="223"/>
    </row>
    <row r="76" spans="1:7" ht="13.5" customHeight="1" x14ac:dyDescent="0.25">
      <c r="A76" s="185" t="s">
        <v>177</v>
      </c>
      <c r="B76" s="134" t="s">
        <v>127</v>
      </c>
      <c r="C76" s="135">
        <v>150000</v>
      </c>
      <c r="D76" s="225">
        <v>149875</v>
      </c>
      <c r="E76" s="226">
        <f t="shared" si="14"/>
        <v>-125</v>
      </c>
      <c r="F76" s="125">
        <f t="shared" si="18"/>
        <v>99.916666666666671</v>
      </c>
      <c r="G76" s="223"/>
    </row>
    <row r="77" spans="1:7" ht="13.5" customHeight="1" x14ac:dyDescent="0.25">
      <c r="A77" s="185" t="s">
        <v>178</v>
      </c>
      <c r="B77" s="134" t="s">
        <v>129</v>
      </c>
      <c r="C77" s="135">
        <f>C78</f>
        <v>1000000</v>
      </c>
      <c r="D77" s="135">
        <f t="shared" ref="D77:E77" si="40">D78</f>
        <v>1000000</v>
      </c>
      <c r="E77" s="135">
        <f t="shared" si="40"/>
        <v>0</v>
      </c>
      <c r="F77" s="125">
        <f t="shared" si="18"/>
        <v>100</v>
      </c>
      <c r="G77" s="223"/>
    </row>
    <row r="78" spans="1:7" ht="13.5" customHeight="1" x14ac:dyDescent="0.25">
      <c r="A78" s="185" t="s">
        <v>179</v>
      </c>
      <c r="B78" s="134" t="s">
        <v>131</v>
      </c>
      <c r="C78" s="135">
        <v>1000000</v>
      </c>
      <c r="D78" s="122">
        <v>1000000</v>
      </c>
      <c r="E78" s="124">
        <f t="shared" si="14"/>
        <v>0</v>
      </c>
      <c r="F78" s="125">
        <f t="shared" si="18"/>
        <v>100</v>
      </c>
      <c r="G78" s="227"/>
    </row>
    <row r="79" spans="1:7" ht="13.5" customHeight="1" x14ac:dyDescent="0.25">
      <c r="A79" s="147"/>
      <c r="B79" s="147"/>
      <c r="C79" s="148"/>
      <c r="D79" s="119"/>
      <c r="E79" s="211"/>
      <c r="F79" s="149"/>
      <c r="G79" s="211"/>
    </row>
    <row r="80" spans="1:7" ht="13.5" customHeight="1" x14ac:dyDescent="0.25">
      <c r="A80" s="157"/>
      <c r="B80" s="157"/>
      <c r="C80" s="158"/>
      <c r="D80" s="159"/>
      <c r="E80" s="186"/>
      <c r="F80" s="160"/>
      <c r="G80" s="186"/>
    </row>
    <row r="81" spans="1:7" ht="10.5" customHeight="1" x14ac:dyDescent="0.25">
      <c r="A81" s="150"/>
      <c r="B81" s="150"/>
      <c r="C81" s="151"/>
      <c r="D81" s="152"/>
      <c r="E81" s="210"/>
      <c r="F81" s="153"/>
      <c r="G81" s="210">
        <v>3</v>
      </c>
    </row>
    <row r="82" spans="1:7" ht="12.6" customHeight="1" x14ac:dyDescent="0.25">
      <c r="A82" s="218" t="s">
        <v>77</v>
      </c>
      <c r="B82" s="219">
        <v>2</v>
      </c>
      <c r="C82" s="220" t="s">
        <v>78</v>
      </c>
      <c r="D82" s="220">
        <v>4</v>
      </c>
      <c r="E82" s="221">
        <v>5</v>
      </c>
      <c r="F82" s="220">
        <v>6</v>
      </c>
      <c r="G82" s="222">
        <v>7</v>
      </c>
    </row>
    <row r="83" spans="1:7" ht="12.6" customHeight="1" x14ac:dyDescent="0.25">
      <c r="A83" s="192" t="s">
        <v>180</v>
      </c>
      <c r="B83" s="154" t="s">
        <v>181</v>
      </c>
      <c r="C83" s="155">
        <f t="shared" ref="C83:D83" si="41">C84+C92</f>
        <v>5369000</v>
      </c>
      <c r="D83" s="162">
        <f t="shared" si="41"/>
        <v>5369000</v>
      </c>
      <c r="E83" s="162">
        <f t="shared" ref="E83" si="42">E84+E92</f>
        <v>0</v>
      </c>
      <c r="F83" s="162">
        <f t="shared" ref="F83:F123" si="43">D83/C83*100</f>
        <v>100</v>
      </c>
      <c r="G83" s="223"/>
    </row>
    <row r="84" spans="1:7" ht="12.6" customHeight="1" thickBot="1" x14ac:dyDescent="0.3">
      <c r="A84" s="189" t="s">
        <v>182</v>
      </c>
      <c r="B84" s="141" t="s">
        <v>183</v>
      </c>
      <c r="C84" s="142">
        <f>C85</f>
        <v>1000000</v>
      </c>
      <c r="D84" s="180">
        <f t="shared" ref="D84:E84" si="44">D85</f>
        <v>1000000</v>
      </c>
      <c r="E84" s="180">
        <f t="shared" si="44"/>
        <v>0</v>
      </c>
      <c r="F84" s="164">
        <f t="shared" si="43"/>
        <v>100</v>
      </c>
      <c r="G84" s="223"/>
    </row>
    <row r="85" spans="1:7" ht="12.6" customHeight="1" thickBot="1" x14ac:dyDescent="0.3">
      <c r="A85" s="190" t="s">
        <v>184</v>
      </c>
      <c r="B85" s="143" t="s">
        <v>119</v>
      </c>
      <c r="C85" s="144">
        <f>C86+C88+C90</f>
        <v>1000000</v>
      </c>
      <c r="D85" s="144">
        <f t="shared" ref="D85" si="45">D86+D88+D90</f>
        <v>1000000</v>
      </c>
      <c r="E85" s="144">
        <f t="shared" ref="E85" si="46">E86+E88+E90</f>
        <v>0</v>
      </c>
      <c r="F85" s="224">
        <f t="shared" si="43"/>
        <v>100</v>
      </c>
      <c r="G85" s="223"/>
    </row>
    <row r="86" spans="1:7" ht="12.6" customHeight="1" x14ac:dyDescent="0.25">
      <c r="A86" s="191" t="s">
        <v>185</v>
      </c>
      <c r="B86" s="145" t="s">
        <v>121</v>
      </c>
      <c r="C86" s="146">
        <f>C87</f>
        <v>70000</v>
      </c>
      <c r="D86" s="146">
        <f t="shared" ref="D86:E86" si="47">D87</f>
        <v>70000</v>
      </c>
      <c r="E86" s="146">
        <f t="shared" si="47"/>
        <v>0</v>
      </c>
      <c r="F86" s="123">
        <f t="shared" si="43"/>
        <v>100</v>
      </c>
      <c r="G86" s="223"/>
    </row>
    <row r="87" spans="1:7" ht="12.6" customHeight="1" x14ac:dyDescent="0.25">
      <c r="A87" s="185" t="s">
        <v>186</v>
      </c>
      <c r="B87" s="134" t="s">
        <v>123</v>
      </c>
      <c r="C87" s="135">
        <v>70000</v>
      </c>
      <c r="D87" s="225">
        <v>70000</v>
      </c>
      <c r="E87" s="226">
        <f t="shared" si="14"/>
        <v>0</v>
      </c>
      <c r="F87" s="125">
        <f t="shared" si="43"/>
        <v>100</v>
      </c>
      <c r="G87" s="223"/>
    </row>
    <row r="88" spans="1:7" ht="12.6" customHeight="1" x14ac:dyDescent="0.25">
      <c r="A88" s="185" t="s">
        <v>187</v>
      </c>
      <c r="B88" s="134" t="s">
        <v>125</v>
      </c>
      <c r="C88" s="135">
        <f>C89</f>
        <v>30000</v>
      </c>
      <c r="D88" s="135">
        <f t="shared" ref="D88:E88" si="48">D89</f>
        <v>30000</v>
      </c>
      <c r="E88" s="135">
        <f t="shared" si="48"/>
        <v>0</v>
      </c>
      <c r="F88" s="125">
        <f t="shared" si="43"/>
        <v>100</v>
      </c>
      <c r="G88" s="223"/>
    </row>
    <row r="89" spans="1:7" ht="12.6" customHeight="1" x14ac:dyDescent="0.25">
      <c r="A89" s="185" t="s">
        <v>188</v>
      </c>
      <c r="B89" s="134" t="s">
        <v>127</v>
      </c>
      <c r="C89" s="135">
        <v>30000</v>
      </c>
      <c r="D89" s="225">
        <v>30000</v>
      </c>
      <c r="E89" s="226">
        <f t="shared" si="14"/>
        <v>0</v>
      </c>
      <c r="F89" s="125">
        <f t="shared" si="43"/>
        <v>100</v>
      </c>
      <c r="G89" s="223"/>
    </row>
    <row r="90" spans="1:7" ht="12.6" customHeight="1" x14ac:dyDescent="0.25">
      <c r="A90" s="185" t="s">
        <v>189</v>
      </c>
      <c r="B90" s="134" t="s">
        <v>129</v>
      </c>
      <c r="C90" s="135">
        <f>C91</f>
        <v>900000</v>
      </c>
      <c r="D90" s="135">
        <f t="shared" ref="D90:E90" si="49">D91</f>
        <v>900000</v>
      </c>
      <c r="E90" s="135">
        <f t="shared" si="49"/>
        <v>0</v>
      </c>
      <c r="F90" s="125">
        <f t="shared" si="43"/>
        <v>100</v>
      </c>
      <c r="G90" s="223"/>
    </row>
    <row r="91" spans="1:7" ht="12.6" customHeight="1" x14ac:dyDescent="0.25">
      <c r="A91" s="185" t="s">
        <v>190</v>
      </c>
      <c r="B91" s="134" t="s">
        <v>148</v>
      </c>
      <c r="C91" s="135">
        <v>900000</v>
      </c>
      <c r="D91" s="225">
        <v>900000</v>
      </c>
      <c r="E91" s="226">
        <f t="shared" si="14"/>
        <v>0</v>
      </c>
      <c r="F91" s="125">
        <f t="shared" si="43"/>
        <v>100</v>
      </c>
      <c r="G91" s="223"/>
    </row>
    <row r="92" spans="1:7" ht="12.6" customHeight="1" thickBot="1" x14ac:dyDescent="0.3">
      <c r="A92" s="189" t="s">
        <v>191</v>
      </c>
      <c r="B92" s="141" t="s">
        <v>192</v>
      </c>
      <c r="C92" s="142">
        <f>C93</f>
        <v>4369000</v>
      </c>
      <c r="D92" s="180">
        <f t="shared" ref="D92:E92" si="50">D93</f>
        <v>4369000</v>
      </c>
      <c r="E92" s="180">
        <f t="shared" si="50"/>
        <v>0</v>
      </c>
      <c r="F92" s="164">
        <f t="shared" si="43"/>
        <v>100</v>
      </c>
      <c r="G92" s="223"/>
    </row>
    <row r="93" spans="1:7" ht="12.6" customHeight="1" thickBot="1" x14ac:dyDescent="0.3">
      <c r="A93" s="190" t="s">
        <v>193</v>
      </c>
      <c r="B93" s="143" t="s">
        <v>119</v>
      </c>
      <c r="C93" s="144">
        <f>C94+C96+C98</f>
        <v>4369000</v>
      </c>
      <c r="D93" s="144">
        <f t="shared" ref="D93" si="51">D94+D96+D98</f>
        <v>4369000</v>
      </c>
      <c r="E93" s="144">
        <f t="shared" ref="E93" si="52">E94+E96+E98</f>
        <v>0</v>
      </c>
      <c r="F93" s="224">
        <f t="shared" si="43"/>
        <v>100</v>
      </c>
      <c r="G93" s="223"/>
    </row>
    <row r="94" spans="1:7" ht="12.6" customHeight="1" x14ac:dyDescent="0.25">
      <c r="A94" s="191" t="s">
        <v>194</v>
      </c>
      <c r="B94" s="145" t="s">
        <v>121</v>
      </c>
      <c r="C94" s="146">
        <f>C95</f>
        <v>139000</v>
      </c>
      <c r="D94" s="146">
        <f t="shared" ref="D94:E94" si="53">D95</f>
        <v>139000</v>
      </c>
      <c r="E94" s="146">
        <f t="shared" si="53"/>
        <v>0</v>
      </c>
      <c r="F94" s="123">
        <f t="shared" si="43"/>
        <v>100</v>
      </c>
      <c r="G94" s="223"/>
    </row>
    <row r="95" spans="1:7" ht="12.6" customHeight="1" x14ac:dyDescent="0.25">
      <c r="A95" s="185" t="s">
        <v>195</v>
      </c>
      <c r="B95" s="134" t="s">
        <v>123</v>
      </c>
      <c r="C95" s="135">
        <v>139000</v>
      </c>
      <c r="D95" s="225">
        <v>139000</v>
      </c>
      <c r="E95" s="226">
        <f t="shared" ref="E95:E155" si="54">D95-C95</f>
        <v>0</v>
      </c>
      <c r="F95" s="125">
        <f t="shared" si="43"/>
        <v>100</v>
      </c>
      <c r="G95" s="223"/>
    </row>
    <row r="96" spans="1:7" ht="12.6" customHeight="1" x14ac:dyDescent="0.25">
      <c r="A96" s="185" t="s">
        <v>196</v>
      </c>
      <c r="B96" s="134" t="s">
        <v>125</v>
      </c>
      <c r="C96" s="135">
        <f>C97</f>
        <v>30000</v>
      </c>
      <c r="D96" s="135">
        <f t="shared" ref="D96:E96" si="55">D97</f>
        <v>30000</v>
      </c>
      <c r="E96" s="135">
        <f t="shared" si="55"/>
        <v>0</v>
      </c>
      <c r="F96" s="125">
        <f t="shared" si="43"/>
        <v>100</v>
      </c>
      <c r="G96" s="223"/>
    </row>
    <row r="97" spans="1:7" ht="12.6" customHeight="1" x14ac:dyDescent="0.25">
      <c r="A97" s="185" t="s">
        <v>197</v>
      </c>
      <c r="B97" s="134" t="s">
        <v>127</v>
      </c>
      <c r="C97" s="135">
        <v>30000</v>
      </c>
      <c r="D97" s="225">
        <v>30000</v>
      </c>
      <c r="E97" s="226">
        <f t="shared" si="54"/>
        <v>0</v>
      </c>
      <c r="F97" s="125">
        <f t="shared" si="43"/>
        <v>100</v>
      </c>
      <c r="G97" s="223"/>
    </row>
    <row r="98" spans="1:7" ht="12.6" customHeight="1" x14ac:dyDescent="0.25">
      <c r="A98" s="185" t="s">
        <v>198</v>
      </c>
      <c r="B98" s="134" t="s">
        <v>129</v>
      </c>
      <c r="C98" s="135">
        <f>C99</f>
        <v>4200000</v>
      </c>
      <c r="D98" s="135">
        <f t="shared" ref="D98:E98" si="56">D99</f>
        <v>4200000</v>
      </c>
      <c r="E98" s="135">
        <f t="shared" si="56"/>
        <v>0</v>
      </c>
      <c r="F98" s="125">
        <f t="shared" si="43"/>
        <v>100</v>
      </c>
      <c r="G98" s="223"/>
    </row>
    <row r="99" spans="1:7" ht="12.6" customHeight="1" x14ac:dyDescent="0.25">
      <c r="A99" s="185" t="s">
        <v>199</v>
      </c>
      <c r="B99" s="134" t="s">
        <v>131</v>
      </c>
      <c r="C99" s="135">
        <v>4200000</v>
      </c>
      <c r="D99" s="225">
        <v>4200000</v>
      </c>
      <c r="E99" s="226">
        <f t="shared" si="54"/>
        <v>0</v>
      </c>
      <c r="F99" s="125">
        <f t="shared" si="43"/>
        <v>100</v>
      </c>
      <c r="G99" s="223"/>
    </row>
    <row r="100" spans="1:7" ht="12.6" customHeight="1" x14ac:dyDescent="0.25">
      <c r="A100" s="192" t="s">
        <v>200</v>
      </c>
      <c r="B100" s="154" t="s">
        <v>201</v>
      </c>
      <c r="C100" s="155">
        <f t="shared" ref="C100:D100" si="57">C101+C110</f>
        <v>30498000</v>
      </c>
      <c r="D100" s="162">
        <f t="shared" si="57"/>
        <v>30420000</v>
      </c>
      <c r="E100" s="162">
        <f t="shared" ref="E100" si="58">E101+E110</f>
        <v>-78000</v>
      </c>
      <c r="F100" s="162">
        <f t="shared" si="43"/>
        <v>99.744245524296673</v>
      </c>
      <c r="G100" s="223"/>
    </row>
    <row r="101" spans="1:7" ht="12.6" customHeight="1" thickBot="1" x14ac:dyDescent="0.3">
      <c r="A101" s="189" t="s">
        <v>202</v>
      </c>
      <c r="B101" s="141" t="s">
        <v>203</v>
      </c>
      <c r="C101" s="142">
        <f>C102+C107</f>
        <v>27408000</v>
      </c>
      <c r="D101" s="180">
        <f t="shared" ref="D101" si="59">D102+D107</f>
        <v>27340000</v>
      </c>
      <c r="E101" s="180">
        <f t="shared" ref="E101" si="60">E102+E107</f>
        <v>-68000</v>
      </c>
      <c r="F101" s="164">
        <f t="shared" si="43"/>
        <v>99.751897256275541</v>
      </c>
      <c r="G101" s="223"/>
    </row>
    <row r="102" spans="1:7" ht="12.6" customHeight="1" thickBot="1" x14ac:dyDescent="0.3">
      <c r="A102" s="190" t="s">
        <v>204</v>
      </c>
      <c r="B102" s="143" t="s">
        <v>84</v>
      </c>
      <c r="C102" s="144">
        <f>C103+C105</f>
        <v>25440000</v>
      </c>
      <c r="D102" s="144">
        <f t="shared" ref="D102" si="61">D103+D105</f>
        <v>25420000</v>
      </c>
      <c r="E102" s="144">
        <f t="shared" ref="E102" si="62">E103+E105</f>
        <v>-20000</v>
      </c>
      <c r="F102" s="224">
        <f t="shared" si="43"/>
        <v>99.921383647798748</v>
      </c>
      <c r="G102" s="223"/>
    </row>
    <row r="103" spans="1:7" ht="12.6" customHeight="1" x14ac:dyDescent="0.25">
      <c r="A103" s="191" t="s">
        <v>205</v>
      </c>
      <c r="B103" s="145" t="s">
        <v>115</v>
      </c>
      <c r="C103" s="146">
        <f>C104</f>
        <v>18720000</v>
      </c>
      <c r="D103" s="146">
        <f t="shared" ref="D103:E103" si="63">D104</f>
        <v>18700000</v>
      </c>
      <c r="E103" s="146">
        <f t="shared" si="63"/>
        <v>-20000</v>
      </c>
      <c r="F103" s="123">
        <f t="shared" si="43"/>
        <v>99.893162393162399</v>
      </c>
      <c r="G103" s="223"/>
    </row>
    <row r="104" spans="1:7" ht="12.6" customHeight="1" x14ac:dyDescent="0.25">
      <c r="A104" s="185" t="s">
        <v>206</v>
      </c>
      <c r="B104" s="134" t="s">
        <v>207</v>
      </c>
      <c r="C104" s="135">
        <v>18720000</v>
      </c>
      <c r="D104" s="225">
        <v>18700000</v>
      </c>
      <c r="E104" s="226">
        <f t="shared" si="54"/>
        <v>-20000</v>
      </c>
      <c r="F104" s="125">
        <f t="shared" si="43"/>
        <v>99.893162393162399</v>
      </c>
      <c r="G104" s="223"/>
    </row>
    <row r="105" spans="1:7" ht="12.6" customHeight="1" x14ac:dyDescent="0.25">
      <c r="A105" s="185" t="s">
        <v>208</v>
      </c>
      <c r="B105" s="134" t="s">
        <v>209</v>
      </c>
      <c r="C105" s="135">
        <f>C106</f>
        <v>6720000</v>
      </c>
      <c r="D105" s="135">
        <f t="shared" ref="D105:E105" si="64">D106</f>
        <v>6720000</v>
      </c>
      <c r="E105" s="135">
        <f t="shared" si="64"/>
        <v>0</v>
      </c>
      <c r="F105" s="125">
        <f t="shared" si="43"/>
        <v>100</v>
      </c>
      <c r="G105" s="223"/>
    </row>
    <row r="106" spans="1:7" ht="12.6" customHeight="1" thickBot="1" x14ac:dyDescent="0.3">
      <c r="A106" s="188" t="s">
        <v>210</v>
      </c>
      <c r="B106" s="138" t="s">
        <v>211</v>
      </c>
      <c r="C106" s="139">
        <v>6720000</v>
      </c>
      <c r="D106" s="225">
        <v>6720000</v>
      </c>
      <c r="E106" s="226">
        <f t="shared" si="54"/>
        <v>0</v>
      </c>
      <c r="F106" s="126">
        <f t="shared" si="43"/>
        <v>100</v>
      </c>
      <c r="G106" s="223"/>
    </row>
    <row r="107" spans="1:7" ht="12.6" customHeight="1" thickBot="1" x14ac:dyDescent="0.3">
      <c r="A107" s="190" t="s">
        <v>212</v>
      </c>
      <c r="B107" s="143" t="s">
        <v>119</v>
      </c>
      <c r="C107" s="144">
        <f>C108</f>
        <v>1968000</v>
      </c>
      <c r="D107" s="144">
        <f t="shared" ref="D107:E108" si="65">D108</f>
        <v>1920000</v>
      </c>
      <c r="E107" s="144">
        <f t="shared" si="65"/>
        <v>-48000</v>
      </c>
      <c r="F107" s="224">
        <f t="shared" si="43"/>
        <v>97.560975609756099</v>
      </c>
      <c r="G107" s="223"/>
    </row>
    <row r="108" spans="1:7" ht="12.6" customHeight="1" x14ac:dyDescent="0.25">
      <c r="A108" s="191" t="s">
        <v>213</v>
      </c>
      <c r="B108" s="145" t="s">
        <v>129</v>
      </c>
      <c r="C108" s="146">
        <f>C109</f>
        <v>1968000</v>
      </c>
      <c r="D108" s="146">
        <f t="shared" si="65"/>
        <v>1920000</v>
      </c>
      <c r="E108" s="146">
        <f t="shared" si="65"/>
        <v>-48000</v>
      </c>
      <c r="F108" s="235">
        <f t="shared" si="43"/>
        <v>97.560975609756099</v>
      </c>
      <c r="G108" s="223"/>
    </row>
    <row r="109" spans="1:7" ht="12.6" customHeight="1" x14ac:dyDescent="0.25">
      <c r="A109" s="185" t="s">
        <v>214</v>
      </c>
      <c r="B109" s="134" t="s">
        <v>148</v>
      </c>
      <c r="C109" s="135">
        <v>1968000</v>
      </c>
      <c r="D109" s="225">
        <v>1920000</v>
      </c>
      <c r="E109" s="226">
        <f t="shared" si="54"/>
        <v>-48000</v>
      </c>
      <c r="F109" s="125">
        <f t="shared" si="43"/>
        <v>97.560975609756099</v>
      </c>
      <c r="G109" s="223"/>
    </row>
    <row r="110" spans="1:7" ht="12.6" customHeight="1" thickBot="1" x14ac:dyDescent="0.3">
      <c r="A110" s="189" t="s">
        <v>215</v>
      </c>
      <c r="B110" s="141" t="s">
        <v>216</v>
      </c>
      <c r="C110" s="142">
        <f>C111+C114</f>
        <v>3090000</v>
      </c>
      <c r="D110" s="180">
        <f t="shared" ref="D110" si="66">D111+D114</f>
        <v>3080000</v>
      </c>
      <c r="E110" s="180">
        <f t="shared" ref="E110" si="67">E111+E114</f>
        <v>-10000</v>
      </c>
      <c r="F110" s="164">
        <f t="shared" si="43"/>
        <v>99.676375404530745</v>
      </c>
      <c r="G110" s="223"/>
    </row>
    <row r="111" spans="1:7" ht="12.6" customHeight="1" thickBot="1" x14ac:dyDescent="0.3">
      <c r="A111" s="190" t="s">
        <v>217</v>
      </c>
      <c r="B111" s="143" t="s">
        <v>84</v>
      </c>
      <c r="C111" s="144">
        <f>C112</f>
        <v>430000</v>
      </c>
      <c r="D111" s="144">
        <f t="shared" ref="D111:E112" si="68">D112</f>
        <v>430000</v>
      </c>
      <c r="E111" s="144">
        <f t="shared" si="68"/>
        <v>0</v>
      </c>
      <c r="F111" s="224">
        <f t="shared" si="43"/>
        <v>100</v>
      </c>
      <c r="G111" s="223"/>
    </row>
    <row r="112" spans="1:7" ht="12.6" customHeight="1" x14ac:dyDescent="0.25">
      <c r="A112" s="191" t="s">
        <v>218</v>
      </c>
      <c r="B112" s="145" t="s">
        <v>115</v>
      </c>
      <c r="C112" s="146">
        <f>C113</f>
        <v>430000</v>
      </c>
      <c r="D112" s="146">
        <f t="shared" si="68"/>
        <v>430000</v>
      </c>
      <c r="E112" s="146">
        <f t="shared" si="68"/>
        <v>0</v>
      </c>
      <c r="F112" s="123">
        <f t="shared" si="43"/>
        <v>100</v>
      </c>
      <c r="G112" s="223"/>
    </row>
    <row r="113" spans="1:7" ht="12.6" customHeight="1" thickBot="1" x14ac:dyDescent="0.3">
      <c r="A113" s="188" t="s">
        <v>219</v>
      </c>
      <c r="B113" s="138" t="s">
        <v>117</v>
      </c>
      <c r="C113" s="139">
        <v>430000</v>
      </c>
      <c r="D113" s="225">
        <v>430000</v>
      </c>
      <c r="E113" s="226">
        <f t="shared" si="54"/>
        <v>0</v>
      </c>
      <c r="F113" s="126">
        <f t="shared" si="43"/>
        <v>100</v>
      </c>
      <c r="G113" s="223"/>
    </row>
    <row r="114" spans="1:7" ht="12.6" customHeight="1" thickBot="1" x14ac:dyDescent="0.3">
      <c r="A114" s="190" t="s">
        <v>220</v>
      </c>
      <c r="B114" s="143" t="s">
        <v>119</v>
      </c>
      <c r="C114" s="144">
        <f>C115+C117+C119+C121</f>
        <v>2660000</v>
      </c>
      <c r="D114" s="144">
        <f t="shared" ref="D114" si="69">D115+D117+D119+D121</f>
        <v>2650000</v>
      </c>
      <c r="E114" s="144">
        <f t="shared" ref="E114" si="70">E115+E117+E119+E121</f>
        <v>-10000</v>
      </c>
      <c r="F114" s="224">
        <f t="shared" si="43"/>
        <v>99.624060150375939</v>
      </c>
      <c r="G114" s="223"/>
    </row>
    <row r="115" spans="1:7" ht="12.6" customHeight="1" x14ac:dyDescent="0.25">
      <c r="A115" s="191" t="s">
        <v>221</v>
      </c>
      <c r="B115" s="145" t="s">
        <v>121</v>
      </c>
      <c r="C115" s="146">
        <f>C116</f>
        <v>380000</v>
      </c>
      <c r="D115" s="146">
        <f t="shared" ref="D115:E115" si="71">D116</f>
        <v>370000</v>
      </c>
      <c r="E115" s="146">
        <f t="shared" si="71"/>
        <v>-10000</v>
      </c>
      <c r="F115" s="123">
        <f t="shared" si="43"/>
        <v>97.368421052631575</v>
      </c>
      <c r="G115" s="223"/>
    </row>
    <row r="116" spans="1:7" ht="12.6" customHeight="1" x14ac:dyDescent="0.25">
      <c r="A116" s="185" t="s">
        <v>222</v>
      </c>
      <c r="B116" s="134" t="s">
        <v>123</v>
      </c>
      <c r="C116" s="135">
        <v>380000</v>
      </c>
      <c r="D116" s="225">
        <v>370000</v>
      </c>
      <c r="E116" s="226">
        <f t="shared" si="54"/>
        <v>-10000</v>
      </c>
      <c r="F116" s="125">
        <f t="shared" si="43"/>
        <v>97.368421052631575</v>
      </c>
      <c r="G116" s="223"/>
    </row>
    <row r="117" spans="1:7" ht="12.6" customHeight="1" x14ac:dyDescent="0.25">
      <c r="A117" s="185" t="s">
        <v>223</v>
      </c>
      <c r="B117" s="134" t="s">
        <v>125</v>
      </c>
      <c r="C117" s="135">
        <f>C118</f>
        <v>30000</v>
      </c>
      <c r="D117" s="135">
        <f t="shared" ref="D117:E117" si="72">D118</f>
        <v>30000</v>
      </c>
      <c r="E117" s="135">
        <f t="shared" si="72"/>
        <v>0</v>
      </c>
      <c r="F117" s="125">
        <f t="shared" si="43"/>
        <v>100</v>
      </c>
      <c r="G117" s="223"/>
    </row>
    <row r="118" spans="1:7" ht="12.6" customHeight="1" x14ac:dyDescent="0.25">
      <c r="A118" s="185" t="s">
        <v>224</v>
      </c>
      <c r="B118" s="134" t="s">
        <v>127</v>
      </c>
      <c r="C118" s="135">
        <v>30000</v>
      </c>
      <c r="D118" s="225">
        <v>30000</v>
      </c>
      <c r="E118" s="226">
        <f t="shared" si="54"/>
        <v>0</v>
      </c>
      <c r="F118" s="125">
        <f t="shared" si="43"/>
        <v>100</v>
      </c>
      <c r="G118" s="223"/>
    </row>
    <row r="119" spans="1:7" ht="12.6" customHeight="1" x14ac:dyDescent="0.25">
      <c r="A119" s="185" t="s">
        <v>225</v>
      </c>
      <c r="B119" s="134" t="s">
        <v>129</v>
      </c>
      <c r="C119" s="135">
        <f>C120</f>
        <v>1200000</v>
      </c>
      <c r="D119" s="135">
        <f t="shared" ref="D119:E119" si="73">D120</f>
        <v>1200000</v>
      </c>
      <c r="E119" s="135">
        <f t="shared" si="73"/>
        <v>0</v>
      </c>
      <c r="F119" s="125">
        <f t="shared" si="43"/>
        <v>100</v>
      </c>
      <c r="G119" s="223"/>
    </row>
    <row r="120" spans="1:7" ht="12.6" customHeight="1" x14ac:dyDescent="0.25">
      <c r="A120" s="185" t="s">
        <v>226</v>
      </c>
      <c r="B120" s="134" t="s">
        <v>148</v>
      </c>
      <c r="C120" s="135">
        <v>1200000</v>
      </c>
      <c r="D120" s="225">
        <v>1200000</v>
      </c>
      <c r="E120" s="226">
        <f t="shared" si="54"/>
        <v>0</v>
      </c>
      <c r="F120" s="125">
        <f t="shared" si="43"/>
        <v>100</v>
      </c>
      <c r="G120" s="223"/>
    </row>
    <row r="121" spans="1:7" ht="12.6" customHeight="1" x14ac:dyDescent="0.25">
      <c r="A121" s="185" t="s">
        <v>227</v>
      </c>
      <c r="B121" s="134" t="s">
        <v>228</v>
      </c>
      <c r="C121" s="135">
        <f>C122+C123</f>
        <v>1050000</v>
      </c>
      <c r="D121" s="135">
        <f t="shared" ref="D121:E121" si="74">D122+D123</f>
        <v>1050000</v>
      </c>
      <c r="E121" s="135">
        <f t="shared" si="74"/>
        <v>0</v>
      </c>
      <c r="F121" s="125">
        <f t="shared" si="43"/>
        <v>100</v>
      </c>
      <c r="G121" s="223"/>
    </row>
    <row r="122" spans="1:7" ht="12.6" customHeight="1" x14ac:dyDescent="0.25">
      <c r="A122" s="185" t="s">
        <v>229</v>
      </c>
      <c r="B122" s="134" t="s">
        <v>230</v>
      </c>
      <c r="C122" s="135">
        <v>750000</v>
      </c>
      <c r="D122" s="225">
        <v>750000</v>
      </c>
      <c r="E122" s="226">
        <f t="shared" si="54"/>
        <v>0</v>
      </c>
      <c r="F122" s="125">
        <f t="shared" si="43"/>
        <v>100</v>
      </c>
      <c r="G122" s="223"/>
    </row>
    <row r="123" spans="1:7" ht="12.6" customHeight="1" x14ac:dyDescent="0.25">
      <c r="A123" s="185" t="s">
        <v>231</v>
      </c>
      <c r="B123" s="134" t="s">
        <v>232</v>
      </c>
      <c r="C123" s="135">
        <v>300000</v>
      </c>
      <c r="D123" s="122">
        <v>300000</v>
      </c>
      <c r="E123" s="124">
        <f t="shared" si="54"/>
        <v>0</v>
      </c>
      <c r="F123" s="125">
        <f t="shared" si="43"/>
        <v>100</v>
      </c>
      <c r="G123" s="227"/>
    </row>
    <row r="124" spans="1:7" ht="12.6" customHeight="1" x14ac:dyDescent="0.25">
      <c r="A124" s="147"/>
      <c r="B124" s="147"/>
      <c r="C124" s="148"/>
      <c r="D124" s="211"/>
      <c r="E124" s="211"/>
      <c r="F124" s="149"/>
      <c r="G124" s="211"/>
    </row>
    <row r="125" spans="1:7" ht="12.95" customHeight="1" x14ac:dyDescent="0.25">
      <c r="A125" s="150"/>
      <c r="B125" s="150"/>
      <c r="C125" s="151"/>
      <c r="D125" s="152"/>
      <c r="E125" s="210"/>
      <c r="F125" s="153"/>
      <c r="G125" s="210">
        <v>4</v>
      </c>
    </row>
    <row r="126" spans="1:7" ht="12.95" customHeight="1" x14ac:dyDescent="0.25">
      <c r="A126" s="218" t="s">
        <v>77</v>
      </c>
      <c r="B126" s="219">
        <v>2</v>
      </c>
      <c r="C126" s="220" t="s">
        <v>78</v>
      </c>
      <c r="D126" s="220">
        <v>4</v>
      </c>
      <c r="E126" s="221">
        <v>5</v>
      </c>
      <c r="F126" s="220">
        <v>6</v>
      </c>
      <c r="G126" s="222">
        <v>7</v>
      </c>
    </row>
    <row r="127" spans="1:7" ht="12.95" customHeight="1" x14ac:dyDescent="0.25">
      <c r="A127" s="192" t="s">
        <v>233</v>
      </c>
      <c r="B127" s="154" t="s">
        <v>234</v>
      </c>
      <c r="C127" s="155">
        <f>C128+C133+C140+C147+C152+C156+C160+C170+C174+C178</f>
        <v>94950000</v>
      </c>
      <c r="D127" s="162">
        <f>D128+D133+D140+D147+D152+D156+D160+D170+D174+D178</f>
        <v>87637609</v>
      </c>
      <c r="E127" s="162">
        <f>E128+E133+E140+E147+E152+E156+E160+E170+E174+E178</f>
        <v>-7312391</v>
      </c>
      <c r="F127" s="162">
        <f t="shared" ref="F127:F164" si="75">D127/C127*100</f>
        <v>92.298692996313846</v>
      </c>
      <c r="G127" s="223"/>
    </row>
    <row r="128" spans="1:7" ht="12.95" customHeight="1" thickBot="1" x14ac:dyDescent="0.3">
      <c r="A128" s="194" t="s">
        <v>235</v>
      </c>
      <c r="B128" s="163" t="s">
        <v>236</v>
      </c>
      <c r="C128" s="164">
        <f>C129</f>
        <v>12000000</v>
      </c>
      <c r="D128" s="164">
        <f t="shared" ref="D128:E129" si="76">D129</f>
        <v>8663284</v>
      </c>
      <c r="E128" s="164">
        <f t="shared" si="76"/>
        <v>-3336716</v>
      </c>
      <c r="F128" s="164">
        <f t="shared" si="75"/>
        <v>72.194033333333323</v>
      </c>
      <c r="G128" s="223"/>
    </row>
    <row r="129" spans="1:7" ht="12.95" customHeight="1" thickBot="1" x14ac:dyDescent="0.3">
      <c r="A129" s="190" t="s">
        <v>237</v>
      </c>
      <c r="B129" s="143" t="s">
        <v>119</v>
      </c>
      <c r="C129" s="144">
        <f>C130</f>
        <v>12000000</v>
      </c>
      <c r="D129" s="144">
        <f t="shared" si="76"/>
        <v>8663284</v>
      </c>
      <c r="E129" s="144">
        <f t="shared" si="76"/>
        <v>-3336716</v>
      </c>
      <c r="F129" s="224">
        <f t="shared" si="75"/>
        <v>72.194033333333323</v>
      </c>
      <c r="G129" s="223"/>
    </row>
    <row r="130" spans="1:7" ht="12.95" customHeight="1" x14ac:dyDescent="0.25">
      <c r="A130" s="191" t="s">
        <v>238</v>
      </c>
      <c r="B130" s="145" t="s">
        <v>239</v>
      </c>
      <c r="C130" s="146">
        <f>C131+C132</f>
        <v>12000000</v>
      </c>
      <c r="D130" s="146">
        <f t="shared" ref="D130" si="77">D131+D132</f>
        <v>8663284</v>
      </c>
      <c r="E130" s="146">
        <f t="shared" ref="E130" si="78">E131+E132</f>
        <v>-3336716</v>
      </c>
      <c r="F130" s="123">
        <f t="shared" si="75"/>
        <v>72.194033333333323</v>
      </c>
      <c r="G130" s="223"/>
    </row>
    <row r="131" spans="1:7" ht="12.95" customHeight="1" x14ac:dyDescent="0.25">
      <c r="A131" s="185" t="s">
        <v>240</v>
      </c>
      <c r="B131" s="134" t="s">
        <v>241</v>
      </c>
      <c r="C131" s="135">
        <v>4200000</v>
      </c>
      <c r="D131" s="225">
        <v>863352</v>
      </c>
      <c r="E131" s="226">
        <f t="shared" si="54"/>
        <v>-3336648</v>
      </c>
      <c r="F131" s="125">
        <f t="shared" si="75"/>
        <v>20.556000000000001</v>
      </c>
      <c r="G131" s="223"/>
    </row>
    <row r="132" spans="1:7" ht="12.95" customHeight="1" x14ac:dyDescent="0.25">
      <c r="A132" s="185" t="s">
        <v>242</v>
      </c>
      <c r="B132" s="134" t="s">
        <v>243</v>
      </c>
      <c r="C132" s="135">
        <v>7800000</v>
      </c>
      <c r="D132" s="225">
        <v>7799932</v>
      </c>
      <c r="E132" s="226">
        <f t="shared" si="54"/>
        <v>-68</v>
      </c>
      <c r="F132" s="125">
        <f t="shared" si="75"/>
        <v>99.999128205128201</v>
      </c>
      <c r="G132" s="223"/>
    </row>
    <row r="133" spans="1:7" ht="12.95" customHeight="1" thickBot="1" x14ac:dyDescent="0.3">
      <c r="A133" s="189" t="s">
        <v>244</v>
      </c>
      <c r="B133" s="141" t="s">
        <v>245</v>
      </c>
      <c r="C133" s="142">
        <f>C134+C137</f>
        <v>9500000</v>
      </c>
      <c r="D133" s="180">
        <f t="shared" ref="D133" si="79">D134+D137</f>
        <v>9449750</v>
      </c>
      <c r="E133" s="180">
        <f t="shared" ref="E133" si="80">E134+E137</f>
        <v>-50250</v>
      </c>
      <c r="F133" s="164">
        <f t="shared" si="75"/>
        <v>99.471052631578942</v>
      </c>
      <c r="G133" s="223"/>
    </row>
    <row r="134" spans="1:7" ht="12.95" customHeight="1" thickBot="1" x14ac:dyDescent="0.3">
      <c r="A134" s="190" t="s">
        <v>246</v>
      </c>
      <c r="B134" s="143" t="s">
        <v>84</v>
      </c>
      <c r="C134" s="144">
        <f>C135</f>
        <v>7200000</v>
      </c>
      <c r="D134" s="144">
        <f t="shared" ref="D134:E135" si="81">D135</f>
        <v>7150000</v>
      </c>
      <c r="E134" s="144">
        <f t="shared" si="81"/>
        <v>-50000</v>
      </c>
      <c r="F134" s="224">
        <f t="shared" si="75"/>
        <v>99.305555555555557</v>
      </c>
      <c r="G134" s="223"/>
    </row>
    <row r="135" spans="1:7" ht="12.95" customHeight="1" x14ac:dyDescent="0.25">
      <c r="A135" s="191" t="s">
        <v>247</v>
      </c>
      <c r="B135" s="145" t="s">
        <v>209</v>
      </c>
      <c r="C135" s="146">
        <f>C136</f>
        <v>7200000</v>
      </c>
      <c r="D135" s="146">
        <f t="shared" si="81"/>
        <v>7150000</v>
      </c>
      <c r="E135" s="146">
        <f t="shared" si="81"/>
        <v>-50000</v>
      </c>
      <c r="F135" s="123">
        <f t="shared" si="75"/>
        <v>99.305555555555557</v>
      </c>
      <c r="G135" s="223"/>
    </row>
    <row r="136" spans="1:7" ht="12.95" customHeight="1" x14ac:dyDescent="0.25">
      <c r="A136" s="185" t="s">
        <v>248</v>
      </c>
      <c r="B136" s="134" t="s">
        <v>249</v>
      </c>
      <c r="C136" s="135">
        <v>7200000</v>
      </c>
      <c r="D136" s="225">
        <v>7150000</v>
      </c>
      <c r="E136" s="226">
        <f t="shared" si="54"/>
        <v>-50000</v>
      </c>
      <c r="F136" s="125">
        <f t="shared" si="75"/>
        <v>99.305555555555557</v>
      </c>
      <c r="G136" s="223"/>
    </row>
    <row r="137" spans="1:7" ht="12.95" customHeight="1" x14ac:dyDescent="0.25">
      <c r="A137" s="185" t="s">
        <v>250</v>
      </c>
      <c r="B137" s="134" t="s">
        <v>119</v>
      </c>
      <c r="C137" s="135">
        <f>C138</f>
        <v>2300000</v>
      </c>
      <c r="D137" s="135">
        <f t="shared" ref="D137:E138" si="82">D138</f>
        <v>2299750</v>
      </c>
      <c r="E137" s="135">
        <f t="shared" si="82"/>
        <v>-250</v>
      </c>
      <c r="F137" s="125">
        <f t="shared" si="75"/>
        <v>99.989130434782609</v>
      </c>
      <c r="G137" s="223"/>
    </row>
    <row r="138" spans="1:7" ht="12.95" customHeight="1" x14ac:dyDescent="0.25">
      <c r="A138" s="185" t="s">
        <v>251</v>
      </c>
      <c r="B138" s="134" t="s">
        <v>121</v>
      </c>
      <c r="C138" s="135">
        <f>C139</f>
        <v>2300000</v>
      </c>
      <c r="D138" s="135">
        <f t="shared" si="82"/>
        <v>2299750</v>
      </c>
      <c r="E138" s="135">
        <f t="shared" si="82"/>
        <v>-250</v>
      </c>
      <c r="F138" s="125">
        <f t="shared" si="75"/>
        <v>99.989130434782609</v>
      </c>
      <c r="G138" s="223"/>
    </row>
    <row r="139" spans="1:7" ht="12.95" customHeight="1" x14ac:dyDescent="0.25">
      <c r="A139" s="185" t="s">
        <v>252</v>
      </c>
      <c r="B139" s="134" t="s">
        <v>253</v>
      </c>
      <c r="C139" s="135">
        <v>2300000</v>
      </c>
      <c r="D139" s="225">
        <v>2299750</v>
      </c>
      <c r="E139" s="226">
        <f t="shared" si="54"/>
        <v>-250</v>
      </c>
      <c r="F139" s="125">
        <f t="shared" si="75"/>
        <v>99.989130434782609</v>
      </c>
      <c r="G139" s="223"/>
    </row>
    <row r="140" spans="1:7" ht="12.95" customHeight="1" thickBot="1" x14ac:dyDescent="0.3">
      <c r="A140" s="189" t="s">
        <v>254</v>
      </c>
      <c r="B140" s="141" t="s">
        <v>255</v>
      </c>
      <c r="C140" s="142">
        <f>C141</f>
        <v>8400000</v>
      </c>
      <c r="D140" s="180">
        <f t="shared" ref="D140:E140" si="83">D141</f>
        <v>8147750</v>
      </c>
      <c r="E140" s="180">
        <f t="shared" si="83"/>
        <v>-252250</v>
      </c>
      <c r="F140" s="164">
        <f t="shared" si="75"/>
        <v>96.99702380952381</v>
      </c>
      <c r="G140" s="223"/>
    </row>
    <row r="141" spans="1:7" ht="12.95" customHeight="1" thickBot="1" x14ac:dyDescent="0.3">
      <c r="A141" s="190" t="s">
        <v>256</v>
      </c>
      <c r="B141" s="143" t="s">
        <v>119</v>
      </c>
      <c r="C141" s="144">
        <f>C142+C145</f>
        <v>8400000</v>
      </c>
      <c r="D141" s="144">
        <f t="shared" ref="D141" si="84">D142+D145</f>
        <v>8147750</v>
      </c>
      <c r="E141" s="144">
        <f t="shared" ref="E141" si="85">E142+E145</f>
        <v>-252250</v>
      </c>
      <c r="F141" s="224">
        <f t="shared" si="75"/>
        <v>96.99702380952381</v>
      </c>
      <c r="G141" s="223"/>
    </row>
    <row r="142" spans="1:7" ht="12.95" customHeight="1" x14ac:dyDescent="0.25">
      <c r="A142" s="191" t="s">
        <v>257</v>
      </c>
      <c r="B142" s="145" t="s">
        <v>121</v>
      </c>
      <c r="C142" s="146">
        <f>C143+C144</f>
        <v>8350000</v>
      </c>
      <c r="D142" s="146">
        <f t="shared" ref="D142" si="86">D143+D144</f>
        <v>8147750</v>
      </c>
      <c r="E142" s="146">
        <f t="shared" ref="E142" si="87">E143+E144</f>
        <v>-202250</v>
      </c>
      <c r="F142" s="123">
        <f t="shared" si="75"/>
        <v>97.577844311377248</v>
      </c>
      <c r="G142" s="223"/>
    </row>
    <row r="143" spans="1:7" ht="12.95" customHeight="1" x14ac:dyDescent="0.25">
      <c r="A143" s="185" t="s">
        <v>258</v>
      </c>
      <c r="B143" s="134" t="s">
        <v>259</v>
      </c>
      <c r="C143" s="135">
        <v>7000000</v>
      </c>
      <c r="D143" s="225">
        <v>7000000</v>
      </c>
      <c r="E143" s="226">
        <f t="shared" si="54"/>
        <v>0</v>
      </c>
      <c r="F143" s="125">
        <f t="shared" si="75"/>
        <v>100</v>
      </c>
      <c r="G143" s="223"/>
    </row>
    <row r="144" spans="1:7" ht="12.95" customHeight="1" x14ac:dyDescent="0.25">
      <c r="A144" s="185" t="s">
        <v>260</v>
      </c>
      <c r="B144" s="134" t="s">
        <v>261</v>
      </c>
      <c r="C144" s="135">
        <v>1350000</v>
      </c>
      <c r="D144" s="225">
        <v>1147750</v>
      </c>
      <c r="E144" s="226">
        <f t="shared" si="54"/>
        <v>-202250</v>
      </c>
      <c r="F144" s="125">
        <f t="shared" si="75"/>
        <v>85.018518518518519</v>
      </c>
      <c r="G144" s="223"/>
    </row>
    <row r="145" spans="1:7" ht="12.95" customHeight="1" x14ac:dyDescent="0.25">
      <c r="A145" s="185" t="s">
        <v>262</v>
      </c>
      <c r="B145" s="134" t="s">
        <v>239</v>
      </c>
      <c r="C145" s="135">
        <f>C146</f>
        <v>50000</v>
      </c>
      <c r="D145" s="135">
        <f t="shared" ref="D145:E145" si="88">D146</f>
        <v>0</v>
      </c>
      <c r="E145" s="135">
        <f t="shared" si="88"/>
        <v>-50000</v>
      </c>
      <c r="F145" s="125">
        <f t="shared" si="75"/>
        <v>0</v>
      </c>
      <c r="G145" s="223"/>
    </row>
    <row r="146" spans="1:7" ht="12.95" customHeight="1" x14ac:dyDescent="0.25">
      <c r="A146" s="185" t="s">
        <v>263</v>
      </c>
      <c r="B146" s="134" t="s">
        <v>264</v>
      </c>
      <c r="C146" s="135">
        <v>50000</v>
      </c>
      <c r="D146" s="89">
        <v>0</v>
      </c>
      <c r="E146" s="226">
        <f t="shared" si="54"/>
        <v>-50000</v>
      </c>
      <c r="F146" s="125">
        <f t="shared" si="75"/>
        <v>0</v>
      </c>
      <c r="G146" s="223"/>
    </row>
    <row r="147" spans="1:7" ht="12.95" customHeight="1" thickBot="1" x14ac:dyDescent="0.3">
      <c r="A147" s="189" t="s">
        <v>265</v>
      </c>
      <c r="B147" s="141" t="s">
        <v>266</v>
      </c>
      <c r="C147" s="142">
        <f>C148</f>
        <v>4310000</v>
      </c>
      <c r="D147" s="180">
        <f t="shared" ref="D147:E148" si="89">D148</f>
        <v>3990000</v>
      </c>
      <c r="E147" s="180">
        <f t="shared" si="89"/>
        <v>-320000</v>
      </c>
      <c r="F147" s="164">
        <f t="shared" si="75"/>
        <v>92.575406032482604</v>
      </c>
      <c r="G147" s="223"/>
    </row>
    <row r="148" spans="1:7" ht="12.95" customHeight="1" thickBot="1" x14ac:dyDescent="0.3">
      <c r="A148" s="190" t="s">
        <v>267</v>
      </c>
      <c r="B148" s="143" t="s">
        <v>119</v>
      </c>
      <c r="C148" s="144">
        <f>C149</f>
        <v>4310000</v>
      </c>
      <c r="D148" s="144">
        <f t="shared" si="89"/>
        <v>3990000</v>
      </c>
      <c r="E148" s="144">
        <f t="shared" si="89"/>
        <v>-320000</v>
      </c>
      <c r="F148" s="224">
        <f t="shared" si="75"/>
        <v>92.575406032482604</v>
      </c>
      <c r="G148" s="223"/>
    </row>
    <row r="149" spans="1:7" ht="12.95" customHeight="1" x14ac:dyDescent="0.25">
      <c r="A149" s="191" t="s">
        <v>268</v>
      </c>
      <c r="B149" s="145" t="s">
        <v>125</v>
      </c>
      <c r="C149" s="146">
        <f>C150+C151</f>
        <v>4310000</v>
      </c>
      <c r="D149" s="146">
        <f t="shared" ref="D149" si="90">D150+D151</f>
        <v>3990000</v>
      </c>
      <c r="E149" s="146">
        <f t="shared" ref="E149" si="91">E150+E151</f>
        <v>-320000</v>
      </c>
      <c r="F149" s="123">
        <f t="shared" si="75"/>
        <v>92.575406032482604</v>
      </c>
      <c r="G149" s="223"/>
    </row>
    <row r="150" spans="1:7" ht="12.95" customHeight="1" x14ac:dyDescent="0.25">
      <c r="A150" s="185" t="s">
        <v>269</v>
      </c>
      <c r="B150" s="134" t="s">
        <v>270</v>
      </c>
      <c r="C150" s="135">
        <v>3500000</v>
      </c>
      <c r="D150" s="225">
        <v>3180000</v>
      </c>
      <c r="E150" s="226">
        <f t="shared" si="54"/>
        <v>-320000</v>
      </c>
      <c r="F150" s="125">
        <f t="shared" si="75"/>
        <v>90.857142857142861</v>
      </c>
      <c r="G150" s="223"/>
    </row>
    <row r="151" spans="1:7" ht="12.95" customHeight="1" x14ac:dyDescent="0.25">
      <c r="A151" s="185" t="s">
        <v>271</v>
      </c>
      <c r="B151" s="134" t="s">
        <v>127</v>
      </c>
      <c r="C151" s="135">
        <v>810000</v>
      </c>
      <c r="D151" s="225">
        <v>810000</v>
      </c>
      <c r="E151" s="226">
        <f t="shared" si="54"/>
        <v>0</v>
      </c>
      <c r="F151" s="125">
        <f t="shared" si="75"/>
        <v>100</v>
      </c>
      <c r="G151" s="223"/>
    </row>
    <row r="152" spans="1:7" ht="12.95" customHeight="1" thickBot="1" x14ac:dyDescent="0.3">
      <c r="A152" s="189" t="s">
        <v>272</v>
      </c>
      <c r="B152" s="141" t="s">
        <v>273</v>
      </c>
      <c r="C152" s="142">
        <f>C153</f>
        <v>2500000</v>
      </c>
      <c r="D152" s="180">
        <f t="shared" ref="D152:E154" si="92">D153</f>
        <v>2500000</v>
      </c>
      <c r="E152" s="180">
        <f t="shared" si="92"/>
        <v>0</v>
      </c>
      <c r="F152" s="164">
        <f t="shared" si="75"/>
        <v>100</v>
      </c>
      <c r="G152" s="223"/>
    </row>
    <row r="153" spans="1:7" ht="12.95" customHeight="1" thickBot="1" x14ac:dyDescent="0.3">
      <c r="A153" s="190" t="s">
        <v>274</v>
      </c>
      <c r="B153" s="143" t="s">
        <v>119</v>
      </c>
      <c r="C153" s="144">
        <f>C154</f>
        <v>2500000</v>
      </c>
      <c r="D153" s="144">
        <f t="shared" si="92"/>
        <v>2500000</v>
      </c>
      <c r="E153" s="144">
        <f t="shared" si="92"/>
        <v>0</v>
      </c>
      <c r="F153" s="224">
        <f t="shared" si="75"/>
        <v>100</v>
      </c>
      <c r="G153" s="223"/>
    </row>
    <row r="154" spans="1:7" ht="12.95" customHeight="1" x14ac:dyDescent="0.25">
      <c r="A154" s="191" t="s">
        <v>275</v>
      </c>
      <c r="B154" s="145" t="s">
        <v>121</v>
      </c>
      <c r="C154" s="146">
        <f>C155</f>
        <v>2500000</v>
      </c>
      <c r="D154" s="146">
        <f t="shared" si="92"/>
        <v>2500000</v>
      </c>
      <c r="E154" s="146">
        <f t="shared" si="92"/>
        <v>0</v>
      </c>
      <c r="F154" s="123">
        <f t="shared" si="75"/>
        <v>100</v>
      </c>
      <c r="G154" s="223"/>
    </row>
    <row r="155" spans="1:7" ht="12.95" customHeight="1" x14ac:dyDescent="0.25">
      <c r="A155" s="185" t="s">
        <v>276</v>
      </c>
      <c r="B155" s="134" t="s">
        <v>277</v>
      </c>
      <c r="C155" s="135">
        <v>2500000</v>
      </c>
      <c r="D155" s="225">
        <v>2500000</v>
      </c>
      <c r="E155" s="226">
        <f t="shared" si="54"/>
        <v>0</v>
      </c>
      <c r="F155" s="125">
        <f t="shared" si="75"/>
        <v>100</v>
      </c>
      <c r="G155" s="223"/>
    </row>
    <row r="156" spans="1:7" ht="12.95" customHeight="1" thickBot="1" x14ac:dyDescent="0.3">
      <c r="A156" s="189" t="s">
        <v>278</v>
      </c>
      <c r="B156" s="141" t="s">
        <v>279</v>
      </c>
      <c r="C156" s="142">
        <f>C157</f>
        <v>1200000</v>
      </c>
      <c r="D156" s="180">
        <f t="shared" ref="D156:E158" si="93">D157</f>
        <v>1200000</v>
      </c>
      <c r="E156" s="180">
        <f t="shared" si="93"/>
        <v>0</v>
      </c>
      <c r="F156" s="164">
        <f t="shared" si="75"/>
        <v>100</v>
      </c>
      <c r="G156" s="223"/>
    </row>
    <row r="157" spans="1:7" ht="12.95" customHeight="1" thickBot="1" x14ac:dyDescent="0.3">
      <c r="A157" s="190" t="s">
        <v>280</v>
      </c>
      <c r="B157" s="143" t="s">
        <v>119</v>
      </c>
      <c r="C157" s="144">
        <f>C158</f>
        <v>1200000</v>
      </c>
      <c r="D157" s="144">
        <f t="shared" si="93"/>
        <v>1200000</v>
      </c>
      <c r="E157" s="144">
        <f t="shared" si="93"/>
        <v>0</v>
      </c>
      <c r="F157" s="224">
        <f t="shared" si="75"/>
        <v>100</v>
      </c>
      <c r="G157" s="223"/>
    </row>
    <row r="158" spans="1:7" ht="12.95" customHeight="1" x14ac:dyDescent="0.25">
      <c r="A158" s="191" t="s">
        <v>281</v>
      </c>
      <c r="B158" s="145" t="s">
        <v>239</v>
      </c>
      <c r="C158" s="146">
        <f>C159</f>
        <v>1200000</v>
      </c>
      <c r="D158" s="146">
        <f t="shared" si="93"/>
        <v>1200000</v>
      </c>
      <c r="E158" s="146">
        <f t="shared" si="93"/>
        <v>0</v>
      </c>
      <c r="F158" s="123">
        <f t="shared" si="75"/>
        <v>100</v>
      </c>
      <c r="G158" s="223"/>
    </row>
    <row r="159" spans="1:7" ht="12.95" customHeight="1" x14ac:dyDescent="0.25">
      <c r="A159" s="185" t="s">
        <v>282</v>
      </c>
      <c r="B159" s="134" t="s">
        <v>283</v>
      </c>
      <c r="C159" s="135">
        <v>1200000</v>
      </c>
      <c r="D159" s="225">
        <v>1200000</v>
      </c>
      <c r="E159" s="226">
        <f t="shared" ref="E159:E217" si="94">D159-C159</f>
        <v>0</v>
      </c>
      <c r="F159" s="125">
        <f t="shared" si="75"/>
        <v>100</v>
      </c>
      <c r="G159" s="223"/>
    </row>
    <row r="160" spans="1:7" ht="12.95" customHeight="1" thickBot="1" x14ac:dyDescent="0.3">
      <c r="A160" s="189" t="s">
        <v>284</v>
      </c>
      <c r="B160" s="141" t="s">
        <v>285</v>
      </c>
      <c r="C160" s="142">
        <f>C161</f>
        <v>15240000</v>
      </c>
      <c r="D160" s="180">
        <f t="shared" ref="D160:E161" si="95">D161</f>
        <v>15105000</v>
      </c>
      <c r="E160" s="180">
        <f t="shared" si="95"/>
        <v>-135000</v>
      </c>
      <c r="F160" s="164">
        <f t="shared" si="75"/>
        <v>99.114173228346459</v>
      </c>
      <c r="G160" s="223"/>
    </row>
    <row r="161" spans="1:7" ht="12.95" customHeight="1" thickBot="1" x14ac:dyDescent="0.3">
      <c r="A161" s="190" t="s">
        <v>286</v>
      </c>
      <c r="B161" s="143" t="s">
        <v>119</v>
      </c>
      <c r="C161" s="144">
        <f>C162</f>
        <v>15240000</v>
      </c>
      <c r="D161" s="144">
        <f t="shared" si="95"/>
        <v>15105000</v>
      </c>
      <c r="E161" s="144">
        <f t="shared" si="95"/>
        <v>-135000</v>
      </c>
      <c r="F161" s="224">
        <f t="shared" si="75"/>
        <v>99.114173228346459</v>
      </c>
      <c r="G161" s="223"/>
    </row>
    <row r="162" spans="1:7" ht="12.95" customHeight="1" x14ac:dyDescent="0.25">
      <c r="A162" s="191" t="s">
        <v>287</v>
      </c>
      <c r="B162" s="145" t="s">
        <v>288</v>
      </c>
      <c r="C162" s="146">
        <f>C163+C164</f>
        <v>15240000</v>
      </c>
      <c r="D162" s="146">
        <f t="shared" ref="D162" si="96">D163+D164</f>
        <v>15105000</v>
      </c>
      <c r="E162" s="146">
        <f t="shared" ref="E162" si="97">E163+E164</f>
        <v>-135000</v>
      </c>
      <c r="F162" s="123">
        <f t="shared" si="75"/>
        <v>99.114173228346459</v>
      </c>
      <c r="G162" s="223"/>
    </row>
    <row r="163" spans="1:7" ht="12.95" customHeight="1" x14ac:dyDescent="0.25">
      <c r="A163" s="185" t="s">
        <v>289</v>
      </c>
      <c r="B163" s="134" t="s">
        <v>290</v>
      </c>
      <c r="C163" s="135">
        <v>4290000</v>
      </c>
      <c r="D163" s="225">
        <v>4155000</v>
      </c>
      <c r="E163" s="226">
        <f t="shared" si="94"/>
        <v>-135000</v>
      </c>
      <c r="F163" s="125">
        <f t="shared" si="75"/>
        <v>96.853146853146853</v>
      </c>
      <c r="G163" s="223"/>
    </row>
    <row r="164" spans="1:7" ht="12.95" customHeight="1" x14ac:dyDescent="0.25">
      <c r="A164" s="185" t="s">
        <v>291</v>
      </c>
      <c r="B164" s="134" t="s">
        <v>292</v>
      </c>
      <c r="C164" s="135">
        <v>10950000</v>
      </c>
      <c r="D164" s="122">
        <v>10950000</v>
      </c>
      <c r="E164" s="124">
        <f t="shared" si="94"/>
        <v>0</v>
      </c>
      <c r="F164" s="125">
        <f t="shared" si="75"/>
        <v>100</v>
      </c>
      <c r="G164" s="227"/>
    </row>
    <row r="165" spans="1:7" ht="12.95" customHeight="1" x14ac:dyDescent="0.25">
      <c r="A165" s="147"/>
      <c r="B165" s="147"/>
      <c r="C165" s="148"/>
      <c r="D165" s="119"/>
      <c r="E165" s="211"/>
      <c r="F165" s="149"/>
      <c r="G165" s="211"/>
    </row>
    <row r="166" spans="1:7" ht="12.95" customHeight="1" x14ac:dyDescent="0.25">
      <c r="A166" s="157"/>
      <c r="B166" s="157"/>
      <c r="C166" s="158"/>
      <c r="D166" s="159"/>
      <c r="E166" s="186"/>
      <c r="F166" s="160"/>
      <c r="G166" s="186"/>
    </row>
    <row r="167" spans="1:7" x14ac:dyDescent="0.25">
      <c r="A167" s="157"/>
      <c r="B167" s="157"/>
      <c r="C167" s="158"/>
      <c r="D167" s="159"/>
      <c r="E167" s="186"/>
      <c r="F167" s="160"/>
      <c r="G167" s="186"/>
    </row>
    <row r="168" spans="1:7" ht="12.6" customHeight="1" x14ac:dyDescent="0.25">
      <c r="A168" s="150"/>
      <c r="B168" s="150"/>
      <c r="C168" s="151"/>
      <c r="D168" s="152"/>
      <c r="E168" s="210"/>
      <c r="F168" s="153"/>
      <c r="G168" s="210">
        <v>5</v>
      </c>
    </row>
    <row r="169" spans="1:7" ht="12.6" customHeight="1" x14ac:dyDescent="0.25">
      <c r="A169" s="218" t="s">
        <v>77</v>
      </c>
      <c r="B169" s="219">
        <v>2</v>
      </c>
      <c r="C169" s="220" t="s">
        <v>78</v>
      </c>
      <c r="D169" s="220">
        <v>4</v>
      </c>
      <c r="E169" s="221">
        <v>5</v>
      </c>
      <c r="F169" s="220">
        <v>6</v>
      </c>
      <c r="G169" s="222">
        <v>7</v>
      </c>
    </row>
    <row r="170" spans="1:7" ht="12.6" customHeight="1" thickBot="1" x14ac:dyDescent="0.3">
      <c r="A170" s="189" t="s">
        <v>293</v>
      </c>
      <c r="B170" s="141" t="s">
        <v>294</v>
      </c>
      <c r="C170" s="142">
        <f>C171</f>
        <v>10000000</v>
      </c>
      <c r="D170" s="180">
        <f t="shared" ref="D170:E172" si="98">D171</f>
        <v>9806825</v>
      </c>
      <c r="E170" s="180">
        <f t="shared" si="98"/>
        <v>-193175</v>
      </c>
      <c r="F170" s="164">
        <f t="shared" ref="F170:F210" si="99">D170/C170*100</f>
        <v>98.068250000000006</v>
      </c>
      <c r="G170" s="223"/>
    </row>
    <row r="171" spans="1:7" ht="12.6" customHeight="1" thickBot="1" x14ac:dyDescent="0.3">
      <c r="A171" s="190" t="s">
        <v>295</v>
      </c>
      <c r="B171" s="143" t="s">
        <v>119</v>
      </c>
      <c r="C171" s="144">
        <f>C172</f>
        <v>10000000</v>
      </c>
      <c r="D171" s="144">
        <f t="shared" si="98"/>
        <v>9806825</v>
      </c>
      <c r="E171" s="144">
        <f t="shared" si="98"/>
        <v>-193175</v>
      </c>
      <c r="F171" s="224">
        <f t="shared" si="99"/>
        <v>98.068250000000006</v>
      </c>
      <c r="G171" s="223"/>
    </row>
    <row r="172" spans="1:7" ht="12.6" customHeight="1" x14ac:dyDescent="0.25">
      <c r="A172" s="191" t="s">
        <v>296</v>
      </c>
      <c r="B172" s="145" t="s">
        <v>297</v>
      </c>
      <c r="C172" s="146">
        <f>C173</f>
        <v>10000000</v>
      </c>
      <c r="D172" s="146">
        <f t="shared" si="98"/>
        <v>9806825</v>
      </c>
      <c r="E172" s="146">
        <f t="shared" si="98"/>
        <v>-193175</v>
      </c>
      <c r="F172" s="123">
        <f t="shared" si="99"/>
        <v>98.068250000000006</v>
      </c>
      <c r="G172" s="223"/>
    </row>
    <row r="173" spans="1:7" ht="12.6" customHeight="1" x14ac:dyDescent="0.25">
      <c r="A173" s="185" t="s">
        <v>298</v>
      </c>
      <c r="B173" s="134" t="s">
        <v>299</v>
      </c>
      <c r="C173" s="135">
        <v>10000000</v>
      </c>
      <c r="D173" s="225">
        <v>9806825</v>
      </c>
      <c r="E173" s="226">
        <f t="shared" si="94"/>
        <v>-193175</v>
      </c>
      <c r="F173" s="125">
        <f t="shared" si="99"/>
        <v>98.068250000000006</v>
      </c>
      <c r="G173" s="223"/>
    </row>
    <row r="174" spans="1:7" ht="12.6" customHeight="1" thickBot="1" x14ac:dyDescent="0.3">
      <c r="A174" s="189" t="s">
        <v>300</v>
      </c>
      <c r="B174" s="141" t="s">
        <v>301</v>
      </c>
      <c r="C174" s="142">
        <f>C175</f>
        <v>28800000</v>
      </c>
      <c r="D174" s="180">
        <f t="shared" ref="D174:E176" si="100">D175</f>
        <v>28775000</v>
      </c>
      <c r="E174" s="180">
        <f t="shared" si="100"/>
        <v>-25000</v>
      </c>
      <c r="F174" s="164">
        <f t="shared" si="99"/>
        <v>99.913194444444443</v>
      </c>
      <c r="G174" s="223"/>
    </row>
    <row r="175" spans="1:7" ht="12.6" customHeight="1" thickBot="1" x14ac:dyDescent="0.3">
      <c r="A175" s="190" t="s">
        <v>302</v>
      </c>
      <c r="B175" s="143" t="s">
        <v>119</v>
      </c>
      <c r="C175" s="144">
        <f>C176</f>
        <v>28800000</v>
      </c>
      <c r="D175" s="144">
        <f t="shared" si="100"/>
        <v>28775000</v>
      </c>
      <c r="E175" s="144">
        <f t="shared" si="100"/>
        <v>-25000</v>
      </c>
      <c r="F175" s="224">
        <f t="shared" si="99"/>
        <v>99.913194444444443</v>
      </c>
      <c r="G175" s="223"/>
    </row>
    <row r="176" spans="1:7" ht="12.6" customHeight="1" x14ac:dyDescent="0.25">
      <c r="A176" s="191" t="s">
        <v>303</v>
      </c>
      <c r="B176" s="145" t="s">
        <v>297</v>
      </c>
      <c r="C176" s="146">
        <f>C177</f>
        <v>28800000</v>
      </c>
      <c r="D176" s="146">
        <f t="shared" si="100"/>
        <v>28775000</v>
      </c>
      <c r="E176" s="146">
        <f t="shared" si="100"/>
        <v>-25000</v>
      </c>
      <c r="F176" s="123">
        <f t="shared" si="99"/>
        <v>99.913194444444443</v>
      </c>
      <c r="G176" s="223"/>
    </row>
    <row r="177" spans="1:7" ht="12.6" customHeight="1" x14ac:dyDescent="0.25">
      <c r="A177" s="185" t="s">
        <v>304</v>
      </c>
      <c r="B177" s="134" t="s">
        <v>305</v>
      </c>
      <c r="C177" s="135">
        <v>28800000</v>
      </c>
      <c r="D177" s="225">
        <v>28775000</v>
      </c>
      <c r="E177" s="226">
        <f t="shared" si="94"/>
        <v>-25000</v>
      </c>
      <c r="F177" s="125">
        <f t="shared" si="99"/>
        <v>99.913194444444443</v>
      </c>
      <c r="G177" s="223"/>
    </row>
    <row r="178" spans="1:7" ht="12.6" customHeight="1" thickBot="1" x14ac:dyDescent="0.3">
      <c r="A178" s="189" t="s">
        <v>306</v>
      </c>
      <c r="B178" s="141" t="s">
        <v>307</v>
      </c>
      <c r="C178" s="142">
        <f>C179</f>
        <v>3000000</v>
      </c>
      <c r="D178" s="180">
        <f t="shared" ref="D178:E180" si="101">D179</f>
        <v>0</v>
      </c>
      <c r="E178" s="180">
        <f t="shared" si="101"/>
        <v>-3000000</v>
      </c>
      <c r="F178" s="164">
        <f t="shared" si="99"/>
        <v>0</v>
      </c>
      <c r="G178" s="223"/>
    </row>
    <row r="179" spans="1:7" ht="12.6" customHeight="1" thickBot="1" x14ac:dyDescent="0.3">
      <c r="A179" s="190" t="s">
        <v>308</v>
      </c>
      <c r="B179" s="143" t="s">
        <v>84</v>
      </c>
      <c r="C179" s="144">
        <f>C180</f>
        <v>3000000</v>
      </c>
      <c r="D179" s="144">
        <f t="shared" si="101"/>
        <v>0</v>
      </c>
      <c r="E179" s="144">
        <f t="shared" si="101"/>
        <v>-3000000</v>
      </c>
      <c r="F179" s="224">
        <f t="shared" si="99"/>
        <v>0</v>
      </c>
      <c r="G179" s="223"/>
    </row>
    <row r="180" spans="1:7" ht="12.6" customHeight="1" x14ac:dyDescent="0.25">
      <c r="A180" s="191" t="s">
        <v>309</v>
      </c>
      <c r="B180" s="145" t="s">
        <v>209</v>
      </c>
      <c r="C180" s="146">
        <f>C181</f>
        <v>3000000</v>
      </c>
      <c r="D180" s="146">
        <f t="shared" si="101"/>
        <v>0</v>
      </c>
      <c r="E180" s="146">
        <f t="shared" si="101"/>
        <v>-3000000</v>
      </c>
      <c r="F180" s="123">
        <f t="shared" si="99"/>
        <v>0</v>
      </c>
      <c r="G180" s="223"/>
    </row>
    <row r="181" spans="1:7" ht="12.6" customHeight="1" x14ac:dyDescent="0.25">
      <c r="A181" s="185" t="s">
        <v>310</v>
      </c>
      <c r="B181" s="134" t="s">
        <v>249</v>
      </c>
      <c r="C181" s="135">
        <v>3000000</v>
      </c>
      <c r="D181" s="89">
        <v>0</v>
      </c>
      <c r="E181" s="226">
        <f t="shared" si="94"/>
        <v>-3000000</v>
      </c>
      <c r="F181" s="125">
        <f t="shared" si="99"/>
        <v>0</v>
      </c>
      <c r="G181" s="223"/>
    </row>
    <row r="182" spans="1:7" ht="12.6" customHeight="1" x14ac:dyDescent="0.25">
      <c r="A182" s="192" t="s">
        <v>311</v>
      </c>
      <c r="B182" s="154" t="s">
        <v>312</v>
      </c>
      <c r="C182" s="155">
        <f>C183+C199+C205+C214+C221+C228+C235+C239</f>
        <v>177145000</v>
      </c>
      <c r="D182" s="162">
        <f>D183+D199+D205+D214+D221+D228+D235+D239</f>
        <v>173682914</v>
      </c>
      <c r="E182" s="162">
        <f>E183+E199+E205+E214+E221+E228+E235+E239</f>
        <v>-3462086</v>
      </c>
      <c r="F182" s="162">
        <f t="shared" si="99"/>
        <v>98.045620254593686</v>
      </c>
      <c r="G182" s="223"/>
    </row>
    <row r="183" spans="1:7" ht="12.6" customHeight="1" thickBot="1" x14ac:dyDescent="0.3">
      <c r="A183" s="189" t="s">
        <v>313</v>
      </c>
      <c r="B183" s="141" t="s">
        <v>314</v>
      </c>
      <c r="C183" s="142">
        <f>C184</f>
        <v>25000000</v>
      </c>
      <c r="D183" s="180">
        <f t="shared" ref="D183:E183" si="102">D184</f>
        <v>24938000</v>
      </c>
      <c r="E183" s="180">
        <f t="shared" si="102"/>
        <v>-62000</v>
      </c>
      <c r="F183" s="164">
        <f t="shared" si="99"/>
        <v>99.751999999999995</v>
      </c>
      <c r="G183" s="223"/>
    </row>
    <row r="184" spans="1:7" ht="12.6" customHeight="1" thickBot="1" x14ac:dyDescent="0.3">
      <c r="A184" s="190" t="s">
        <v>315</v>
      </c>
      <c r="B184" s="143" t="s">
        <v>316</v>
      </c>
      <c r="C184" s="144">
        <f>C185+C187+C190+C193+C197</f>
        <v>25000000</v>
      </c>
      <c r="D184" s="144">
        <f t="shared" ref="D184" si="103">D185+D187+D190+D193+D197</f>
        <v>24938000</v>
      </c>
      <c r="E184" s="144">
        <f t="shared" ref="E184" si="104">E185+E187+E190+E193+E197</f>
        <v>-62000</v>
      </c>
      <c r="F184" s="224">
        <f t="shared" si="99"/>
        <v>99.751999999999995</v>
      </c>
      <c r="G184" s="223"/>
    </row>
    <row r="185" spans="1:7" ht="12.6" customHeight="1" x14ac:dyDescent="0.25">
      <c r="A185" s="191" t="s">
        <v>317</v>
      </c>
      <c r="B185" s="145" t="s">
        <v>318</v>
      </c>
      <c r="C185" s="146">
        <f>C186</f>
        <v>4500000</v>
      </c>
      <c r="D185" s="146">
        <f t="shared" ref="D185:E185" si="105">D186</f>
        <v>4500000</v>
      </c>
      <c r="E185" s="146">
        <f t="shared" si="105"/>
        <v>0</v>
      </c>
      <c r="F185" s="123">
        <f t="shared" si="99"/>
        <v>100</v>
      </c>
      <c r="G185" s="223"/>
    </row>
    <row r="186" spans="1:7" ht="12.6" customHeight="1" x14ac:dyDescent="0.25">
      <c r="A186" s="185" t="s">
        <v>319</v>
      </c>
      <c r="B186" s="134" t="s">
        <v>320</v>
      </c>
      <c r="C186" s="135">
        <v>4500000</v>
      </c>
      <c r="D186" s="225">
        <v>4500000</v>
      </c>
      <c r="E186" s="226">
        <f t="shared" si="94"/>
        <v>0</v>
      </c>
      <c r="F186" s="125">
        <f t="shared" si="99"/>
        <v>100</v>
      </c>
      <c r="G186" s="223"/>
    </row>
    <row r="187" spans="1:7" ht="12.6" customHeight="1" x14ac:dyDescent="0.25">
      <c r="A187" s="185" t="s">
        <v>321</v>
      </c>
      <c r="B187" s="134" t="s">
        <v>322</v>
      </c>
      <c r="C187" s="135">
        <f>C188+C189</f>
        <v>6500000</v>
      </c>
      <c r="D187" s="135">
        <f t="shared" ref="D187:E187" si="106">D188+D189</f>
        <v>6500000</v>
      </c>
      <c r="E187" s="135">
        <f t="shared" si="106"/>
        <v>0</v>
      </c>
      <c r="F187" s="125">
        <f t="shared" si="99"/>
        <v>100</v>
      </c>
      <c r="G187" s="223"/>
    </row>
    <row r="188" spans="1:7" ht="12.6" customHeight="1" x14ac:dyDescent="0.25">
      <c r="A188" s="185" t="s">
        <v>323</v>
      </c>
      <c r="B188" s="134" t="s">
        <v>324</v>
      </c>
      <c r="C188" s="135">
        <v>3500000</v>
      </c>
      <c r="D188" s="225">
        <v>3500000</v>
      </c>
      <c r="E188" s="226">
        <f t="shared" si="94"/>
        <v>0</v>
      </c>
      <c r="F188" s="125">
        <f t="shared" si="99"/>
        <v>100</v>
      </c>
      <c r="G188" s="223"/>
    </row>
    <row r="189" spans="1:7" ht="12.6" customHeight="1" x14ac:dyDescent="0.25">
      <c r="A189" s="185" t="s">
        <v>325</v>
      </c>
      <c r="B189" s="134" t="s">
        <v>326</v>
      </c>
      <c r="C189" s="135">
        <v>3000000</v>
      </c>
      <c r="D189" s="225">
        <v>3000000</v>
      </c>
      <c r="E189" s="226">
        <f t="shared" si="94"/>
        <v>0</v>
      </c>
      <c r="F189" s="125">
        <f t="shared" si="99"/>
        <v>100</v>
      </c>
      <c r="G189" s="223"/>
    </row>
    <row r="190" spans="1:7" ht="12.6" customHeight="1" x14ac:dyDescent="0.25">
      <c r="A190" s="185" t="s">
        <v>327</v>
      </c>
      <c r="B190" s="134" t="s">
        <v>328</v>
      </c>
      <c r="C190" s="135">
        <f>C191+C192</f>
        <v>7950000</v>
      </c>
      <c r="D190" s="135">
        <f t="shared" ref="D190:E190" si="107">D191+D192</f>
        <v>7950000</v>
      </c>
      <c r="E190" s="135">
        <f t="shared" si="107"/>
        <v>0</v>
      </c>
      <c r="F190" s="125">
        <f t="shared" si="99"/>
        <v>100</v>
      </c>
      <c r="G190" s="223"/>
    </row>
    <row r="191" spans="1:7" ht="12.6" customHeight="1" x14ac:dyDescent="0.25">
      <c r="A191" s="185" t="s">
        <v>329</v>
      </c>
      <c r="B191" s="134" t="s">
        <v>330</v>
      </c>
      <c r="C191" s="135">
        <v>3950000</v>
      </c>
      <c r="D191" s="225">
        <v>3950000</v>
      </c>
      <c r="E191" s="226">
        <f t="shared" si="94"/>
        <v>0</v>
      </c>
      <c r="F191" s="125">
        <f t="shared" si="99"/>
        <v>100</v>
      </c>
      <c r="G191" s="223"/>
    </row>
    <row r="192" spans="1:7" ht="12.6" customHeight="1" x14ac:dyDescent="0.25">
      <c r="A192" s="185" t="s">
        <v>331</v>
      </c>
      <c r="B192" s="134" t="s">
        <v>332</v>
      </c>
      <c r="C192" s="135">
        <v>4000000</v>
      </c>
      <c r="D192" s="225">
        <v>4000000</v>
      </c>
      <c r="E192" s="226">
        <f t="shared" si="94"/>
        <v>0</v>
      </c>
      <c r="F192" s="125">
        <f t="shared" si="99"/>
        <v>100</v>
      </c>
      <c r="G192" s="223"/>
    </row>
    <row r="193" spans="1:7" ht="12.6" customHeight="1" x14ac:dyDescent="0.25">
      <c r="A193" s="185" t="s">
        <v>333</v>
      </c>
      <c r="B193" s="134" t="s">
        <v>334</v>
      </c>
      <c r="C193" s="135">
        <f>C194+C195+C196</f>
        <v>4550000</v>
      </c>
      <c r="D193" s="135">
        <f t="shared" ref="D193:E193" si="108">D194+D195+D196</f>
        <v>4488000</v>
      </c>
      <c r="E193" s="135">
        <f t="shared" si="108"/>
        <v>-62000</v>
      </c>
      <c r="F193" s="125">
        <f t="shared" si="99"/>
        <v>98.637362637362642</v>
      </c>
      <c r="G193" s="223"/>
    </row>
    <row r="194" spans="1:7" ht="12.6" customHeight="1" x14ac:dyDescent="0.25">
      <c r="A194" s="185" t="s">
        <v>335</v>
      </c>
      <c r="B194" s="134" t="s">
        <v>336</v>
      </c>
      <c r="C194" s="135">
        <v>600000</v>
      </c>
      <c r="D194" s="225">
        <v>538000</v>
      </c>
      <c r="E194" s="226">
        <f t="shared" si="94"/>
        <v>-62000</v>
      </c>
      <c r="F194" s="125">
        <f t="shared" si="99"/>
        <v>89.666666666666657</v>
      </c>
      <c r="G194" s="223"/>
    </row>
    <row r="195" spans="1:7" ht="12.6" customHeight="1" x14ac:dyDescent="0.25">
      <c r="A195" s="185" t="s">
        <v>337</v>
      </c>
      <c r="B195" s="134" t="s">
        <v>338</v>
      </c>
      <c r="C195" s="135">
        <v>450000</v>
      </c>
      <c r="D195" s="225">
        <v>450000</v>
      </c>
      <c r="E195" s="226">
        <f t="shared" si="94"/>
        <v>0</v>
      </c>
      <c r="F195" s="125">
        <f t="shared" si="99"/>
        <v>100</v>
      </c>
      <c r="G195" s="223"/>
    </row>
    <row r="196" spans="1:7" ht="12.6" customHeight="1" x14ac:dyDescent="0.25">
      <c r="A196" s="185" t="s">
        <v>339</v>
      </c>
      <c r="B196" s="134" t="s">
        <v>340</v>
      </c>
      <c r="C196" s="135">
        <v>3500000</v>
      </c>
      <c r="D196" s="225">
        <v>3500000</v>
      </c>
      <c r="E196" s="226">
        <f t="shared" si="94"/>
        <v>0</v>
      </c>
      <c r="F196" s="125">
        <f t="shared" si="99"/>
        <v>100</v>
      </c>
      <c r="G196" s="223"/>
    </row>
    <row r="197" spans="1:7" ht="12.6" customHeight="1" x14ac:dyDescent="0.25">
      <c r="A197" s="185" t="s">
        <v>341</v>
      </c>
      <c r="B197" s="134" t="s">
        <v>342</v>
      </c>
      <c r="C197" s="135">
        <f>C198</f>
        <v>1500000</v>
      </c>
      <c r="D197" s="135">
        <f t="shared" ref="D197:E197" si="109">D198</f>
        <v>1500000</v>
      </c>
      <c r="E197" s="135">
        <f t="shared" si="109"/>
        <v>0</v>
      </c>
      <c r="F197" s="125">
        <f t="shared" si="99"/>
        <v>100</v>
      </c>
      <c r="G197" s="223"/>
    </row>
    <row r="198" spans="1:7" ht="12.6" customHeight="1" x14ac:dyDescent="0.25">
      <c r="A198" s="185" t="s">
        <v>343</v>
      </c>
      <c r="B198" s="134" t="s">
        <v>344</v>
      </c>
      <c r="C198" s="135">
        <v>1500000</v>
      </c>
      <c r="D198" s="225">
        <v>1500000</v>
      </c>
      <c r="E198" s="226">
        <f t="shared" si="94"/>
        <v>0</v>
      </c>
      <c r="F198" s="125">
        <f t="shared" si="99"/>
        <v>100</v>
      </c>
      <c r="G198" s="223"/>
    </row>
    <row r="199" spans="1:7" ht="12.6" customHeight="1" thickBot="1" x14ac:dyDescent="0.3">
      <c r="A199" s="189" t="s">
        <v>345</v>
      </c>
      <c r="B199" s="141" t="s">
        <v>346</v>
      </c>
      <c r="C199" s="142">
        <f>C200</f>
        <v>20000000</v>
      </c>
      <c r="D199" s="180">
        <f t="shared" ref="D199:E199" si="110">D200</f>
        <v>20000000</v>
      </c>
      <c r="E199" s="180">
        <f t="shared" si="110"/>
        <v>0</v>
      </c>
      <c r="F199" s="164">
        <f t="shared" si="99"/>
        <v>100</v>
      </c>
      <c r="G199" s="223"/>
    </row>
    <row r="200" spans="1:7" ht="12.6" customHeight="1" thickBot="1" x14ac:dyDescent="0.3">
      <c r="A200" s="190" t="s">
        <v>347</v>
      </c>
      <c r="B200" s="143" t="s">
        <v>316</v>
      </c>
      <c r="C200" s="144">
        <f>C201+C203</f>
        <v>20000000</v>
      </c>
      <c r="D200" s="144">
        <f t="shared" ref="D200" si="111">D201+D203</f>
        <v>20000000</v>
      </c>
      <c r="E200" s="144">
        <f t="shared" ref="E200" si="112">E201+E203</f>
        <v>0</v>
      </c>
      <c r="F200" s="224">
        <f t="shared" si="99"/>
        <v>100</v>
      </c>
      <c r="G200" s="223"/>
    </row>
    <row r="201" spans="1:7" ht="12.6" customHeight="1" x14ac:dyDescent="0.25">
      <c r="A201" s="191" t="s">
        <v>348</v>
      </c>
      <c r="B201" s="145" t="s">
        <v>322</v>
      </c>
      <c r="C201" s="146">
        <f>C202</f>
        <v>5000000</v>
      </c>
      <c r="D201" s="146">
        <f t="shared" ref="D201:E201" si="113">D202</f>
        <v>5000000</v>
      </c>
      <c r="E201" s="146">
        <f t="shared" si="113"/>
        <v>0</v>
      </c>
      <c r="F201" s="123">
        <f t="shared" si="99"/>
        <v>100</v>
      </c>
      <c r="G201" s="223"/>
    </row>
    <row r="202" spans="1:7" ht="12.6" customHeight="1" x14ac:dyDescent="0.25">
      <c r="A202" s="185" t="s">
        <v>349</v>
      </c>
      <c r="B202" s="165" t="s">
        <v>350</v>
      </c>
      <c r="C202" s="135">
        <v>5000000</v>
      </c>
      <c r="D202" s="225">
        <v>5000000</v>
      </c>
      <c r="E202" s="226">
        <f t="shared" si="94"/>
        <v>0</v>
      </c>
      <c r="F202" s="125">
        <f t="shared" si="99"/>
        <v>100</v>
      </c>
      <c r="G202" s="223"/>
    </row>
    <row r="203" spans="1:7" ht="12.6" customHeight="1" x14ac:dyDescent="0.25">
      <c r="A203" s="185" t="s">
        <v>351</v>
      </c>
      <c r="B203" s="134" t="s">
        <v>328</v>
      </c>
      <c r="C203" s="135">
        <f>C204</f>
        <v>15000000</v>
      </c>
      <c r="D203" s="135">
        <f t="shared" ref="D203:E203" si="114">D204</f>
        <v>15000000</v>
      </c>
      <c r="E203" s="135">
        <f t="shared" si="114"/>
        <v>0</v>
      </c>
      <c r="F203" s="125">
        <f t="shared" si="99"/>
        <v>100</v>
      </c>
      <c r="G203" s="223"/>
    </row>
    <row r="204" spans="1:7" ht="12.6" customHeight="1" x14ac:dyDescent="0.25">
      <c r="A204" s="185" t="s">
        <v>352</v>
      </c>
      <c r="B204" s="134" t="s">
        <v>353</v>
      </c>
      <c r="C204" s="135">
        <v>15000000</v>
      </c>
      <c r="D204" s="225">
        <v>15000000</v>
      </c>
      <c r="E204" s="226">
        <f t="shared" si="94"/>
        <v>0</v>
      </c>
      <c r="F204" s="125">
        <f t="shared" si="99"/>
        <v>100</v>
      </c>
      <c r="G204" s="223"/>
    </row>
    <row r="205" spans="1:7" ht="12.6" customHeight="1" thickBot="1" x14ac:dyDescent="0.3">
      <c r="A205" s="189" t="s">
        <v>354</v>
      </c>
      <c r="B205" s="141" t="s">
        <v>355</v>
      </c>
      <c r="C205" s="142">
        <f>C206</f>
        <v>20500000</v>
      </c>
      <c r="D205" s="180">
        <f t="shared" ref="D205:E206" si="115">D206</f>
        <v>19735000</v>
      </c>
      <c r="E205" s="180">
        <f t="shared" si="115"/>
        <v>-765000</v>
      </c>
      <c r="F205" s="164">
        <f t="shared" si="99"/>
        <v>96.268292682926827</v>
      </c>
      <c r="G205" s="223"/>
    </row>
    <row r="206" spans="1:7" ht="12.6" customHeight="1" thickBot="1" x14ac:dyDescent="0.3">
      <c r="A206" s="190" t="s">
        <v>356</v>
      </c>
      <c r="B206" s="143" t="s">
        <v>316</v>
      </c>
      <c r="C206" s="144">
        <f>C207</f>
        <v>20500000</v>
      </c>
      <c r="D206" s="144">
        <f t="shared" si="115"/>
        <v>19735000</v>
      </c>
      <c r="E206" s="144">
        <f t="shared" si="115"/>
        <v>-765000</v>
      </c>
      <c r="F206" s="224">
        <f t="shared" si="99"/>
        <v>96.268292682926827</v>
      </c>
      <c r="G206" s="223"/>
    </row>
    <row r="207" spans="1:7" ht="12.6" customHeight="1" x14ac:dyDescent="0.25">
      <c r="A207" s="191" t="s">
        <v>357</v>
      </c>
      <c r="B207" s="145" t="s">
        <v>358</v>
      </c>
      <c r="C207" s="146">
        <f>C208+C209+C210</f>
        <v>20500000</v>
      </c>
      <c r="D207" s="146">
        <f t="shared" ref="D207" si="116">D208+D209+D210</f>
        <v>19735000</v>
      </c>
      <c r="E207" s="146">
        <f t="shared" ref="E207" si="117">E208+E209+E210</f>
        <v>-765000</v>
      </c>
      <c r="F207" s="123">
        <f t="shared" si="99"/>
        <v>96.268292682926827</v>
      </c>
      <c r="G207" s="223"/>
    </row>
    <row r="208" spans="1:7" ht="12.6" customHeight="1" x14ac:dyDescent="0.25">
      <c r="A208" s="185" t="s">
        <v>359</v>
      </c>
      <c r="B208" s="134" t="s">
        <v>360</v>
      </c>
      <c r="C208" s="135">
        <v>8000000</v>
      </c>
      <c r="D208" s="225">
        <v>8000000</v>
      </c>
      <c r="E208" s="226">
        <f t="shared" si="94"/>
        <v>0</v>
      </c>
      <c r="F208" s="125">
        <f t="shared" si="99"/>
        <v>100</v>
      </c>
      <c r="G208" s="223"/>
    </row>
    <row r="209" spans="1:7" ht="12.6" customHeight="1" x14ac:dyDescent="0.25">
      <c r="A209" s="185" t="s">
        <v>361</v>
      </c>
      <c r="B209" s="134" t="s">
        <v>362</v>
      </c>
      <c r="C209" s="135">
        <v>7500000</v>
      </c>
      <c r="D209" s="225">
        <v>7500000</v>
      </c>
      <c r="E209" s="226">
        <f t="shared" si="94"/>
        <v>0</v>
      </c>
      <c r="F209" s="125">
        <f t="shared" si="99"/>
        <v>100</v>
      </c>
      <c r="G209" s="223"/>
    </row>
    <row r="210" spans="1:7" ht="12.6" customHeight="1" x14ac:dyDescent="0.25">
      <c r="A210" s="185" t="s">
        <v>363</v>
      </c>
      <c r="B210" s="134" t="s">
        <v>364</v>
      </c>
      <c r="C210" s="135">
        <v>5000000</v>
      </c>
      <c r="D210" s="122">
        <v>4235000</v>
      </c>
      <c r="E210" s="124">
        <f t="shared" si="94"/>
        <v>-765000</v>
      </c>
      <c r="F210" s="125">
        <f t="shared" si="99"/>
        <v>84.7</v>
      </c>
      <c r="G210" s="227"/>
    </row>
    <row r="211" spans="1:7" ht="12.6" customHeight="1" x14ac:dyDescent="0.25">
      <c r="A211" s="147"/>
      <c r="B211" s="147"/>
      <c r="C211" s="148"/>
      <c r="D211" s="211"/>
      <c r="E211" s="211"/>
      <c r="F211" s="149"/>
      <c r="G211" s="211"/>
    </row>
    <row r="212" spans="1:7" ht="12.6" customHeight="1" x14ac:dyDescent="0.25">
      <c r="A212" s="150"/>
      <c r="B212" s="150"/>
      <c r="C212" s="151"/>
      <c r="D212" s="212"/>
      <c r="E212" s="210"/>
      <c r="F212" s="153"/>
      <c r="G212" s="210">
        <v>6</v>
      </c>
    </row>
    <row r="213" spans="1:7" ht="12.6" customHeight="1" x14ac:dyDescent="0.25">
      <c r="A213" s="218" t="s">
        <v>77</v>
      </c>
      <c r="B213" s="219">
        <v>2</v>
      </c>
      <c r="C213" s="220" t="s">
        <v>78</v>
      </c>
      <c r="D213" s="220">
        <v>4</v>
      </c>
      <c r="E213" s="221">
        <v>5</v>
      </c>
      <c r="F213" s="220">
        <v>6</v>
      </c>
      <c r="G213" s="222">
        <v>7</v>
      </c>
    </row>
    <row r="214" spans="1:7" ht="12.6" customHeight="1" thickBot="1" x14ac:dyDescent="0.3">
      <c r="A214" s="189" t="s">
        <v>365</v>
      </c>
      <c r="B214" s="141" t="s">
        <v>366</v>
      </c>
      <c r="C214" s="142">
        <f>C215+C218</f>
        <v>23195000</v>
      </c>
      <c r="D214" s="180">
        <f t="shared" ref="D214" si="118">D215+D218</f>
        <v>22651500</v>
      </c>
      <c r="E214" s="180">
        <f t="shared" ref="E214" si="119">E215+E218</f>
        <v>-543500</v>
      </c>
      <c r="F214" s="164">
        <f t="shared" ref="F214:F254" si="120">D214/C214*100</f>
        <v>97.656822591075667</v>
      </c>
      <c r="G214" s="223"/>
    </row>
    <row r="215" spans="1:7" ht="12.6" customHeight="1" thickBot="1" x14ac:dyDescent="0.3">
      <c r="A215" s="190" t="s">
        <v>367</v>
      </c>
      <c r="B215" s="143" t="s">
        <v>84</v>
      </c>
      <c r="C215" s="144">
        <f>C216</f>
        <v>6000000</v>
      </c>
      <c r="D215" s="144">
        <f t="shared" ref="D215:E216" si="121">D216</f>
        <v>6000000</v>
      </c>
      <c r="E215" s="144">
        <f t="shared" si="121"/>
        <v>0</v>
      </c>
      <c r="F215" s="224">
        <f t="shared" si="120"/>
        <v>100</v>
      </c>
      <c r="G215" s="223"/>
    </row>
    <row r="216" spans="1:7" ht="12.6" customHeight="1" x14ac:dyDescent="0.25">
      <c r="A216" s="191" t="s">
        <v>368</v>
      </c>
      <c r="B216" s="145" t="s">
        <v>209</v>
      </c>
      <c r="C216" s="146">
        <f>C217</f>
        <v>6000000</v>
      </c>
      <c r="D216" s="146">
        <f t="shared" si="121"/>
        <v>6000000</v>
      </c>
      <c r="E216" s="146">
        <f t="shared" si="121"/>
        <v>0</v>
      </c>
      <c r="F216" s="123">
        <f t="shared" si="120"/>
        <v>100</v>
      </c>
      <c r="G216" s="223"/>
    </row>
    <row r="217" spans="1:7" ht="12.6" customHeight="1" thickBot="1" x14ac:dyDescent="0.3">
      <c r="A217" s="188" t="s">
        <v>369</v>
      </c>
      <c r="B217" s="138" t="s">
        <v>249</v>
      </c>
      <c r="C217" s="139">
        <v>6000000</v>
      </c>
      <c r="D217" s="225">
        <v>6000000</v>
      </c>
      <c r="E217" s="226">
        <f t="shared" si="94"/>
        <v>0</v>
      </c>
      <c r="F217" s="126">
        <f t="shared" si="120"/>
        <v>100</v>
      </c>
      <c r="G217" s="223"/>
    </row>
    <row r="218" spans="1:7" ht="12.6" customHeight="1" thickBot="1" x14ac:dyDescent="0.3">
      <c r="A218" s="190" t="s">
        <v>370</v>
      </c>
      <c r="B218" s="143" t="s">
        <v>119</v>
      </c>
      <c r="C218" s="144">
        <f>C219</f>
        <v>17195000</v>
      </c>
      <c r="D218" s="144">
        <f t="shared" ref="D218:E219" si="122">D219</f>
        <v>16651500</v>
      </c>
      <c r="E218" s="144">
        <f t="shared" si="122"/>
        <v>-543500</v>
      </c>
      <c r="F218" s="224">
        <f t="shared" si="120"/>
        <v>96.83919744111661</v>
      </c>
      <c r="G218" s="223"/>
    </row>
    <row r="219" spans="1:7" ht="12.6" customHeight="1" x14ac:dyDescent="0.25">
      <c r="A219" s="191" t="s">
        <v>371</v>
      </c>
      <c r="B219" s="145" t="s">
        <v>372</v>
      </c>
      <c r="C219" s="146">
        <f>C220</f>
        <v>17195000</v>
      </c>
      <c r="D219" s="146">
        <f t="shared" si="122"/>
        <v>16651500</v>
      </c>
      <c r="E219" s="146">
        <f t="shared" si="122"/>
        <v>-543500</v>
      </c>
      <c r="F219" s="123">
        <f t="shared" si="120"/>
        <v>96.83919744111661</v>
      </c>
      <c r="G219" s="223"/>
    </row>
    <row r="220" spans="1:7" ht="12.6" customHeight="1" x14ac:dyDescent="0.25">
      <c r="A220" s="185" t="s">
        <v>373</v>
      </c>
      <c r="B220" s="134" t="s">
        <v>374</v>
      </c>
      <c r="C220" s="135">
        <v>17195000</v>
      </c>
      <c r="D220" s="225">
        <v>16651500</v>
      </c>
      <c r="E220" s="226">
        <f t="shared" ref="E220:E282" si="123">D220-C220</f>
        <v>-543500</v>
      </c>
      <c r="F220" s="125">
        <f t="shared" si="120"/>
        <v>96.83919744111661</v>
      </c>
      <c r="G220" s="223"/>
    </row>
    <row r="221" spans="1:7" ht="12.6" customHeight="1" thickBot="1" x14ac:dyDescent="0.3">
      <c r="A221" s="189" t="s">
        <v>375</v>
      </c>
      <c r="B221" s="141" t="s">
        <v>376</v>
      </c>
      <c r="C221" s="142">
        <f>C222+C225</f>
        <v>61450000</v>
      </c>
      <c r="D221" s="180">
        <f t="shared" ref="D221" si="124">D222+D225</f>
        <v>59953000</v>
      </c>
      <c r="E221" s="180">
        <f t="shared" ref="E221" si="125">E222+E225</f>
        <v>-1497000</v>
      </c>
      <c r="F221" s="164">
        <f t="shared" si="120"/>
        <v>97.563873067534573</v>
      </c>
      <c r="G221" s="223"/>
    </row>
    <row r="222" spans="1:7" ht="12.6" customHeight="1" thickBot="1" x14ac:dyDescent="0.3">
      <c r="A222" s="190" t="s">
        <v>377</v>
      </c>
      <c r="B222" s="143" t="s">
        <v>84</v>
      </c>
      <c r="C222" s="144">
        <f>C223</f>
        <v>26100000</v>
      </c>
      <c r="D222" s="144">
        <f t="shared" ref="D222:E223" si="126">D223</f>
        <v>26100000</v>
      </c>
      <c r="E222" s="144">
        <f t="shared" si="126"/>
        <v>0</v>
      </c>
      <c r="F222" s="224">
        <f t="shared" si="120"/>
        <v>100</v>
      </c>
      <c r="G222" s="223"/>
    </row>
    <row r="223" spans="1:7" ht="12.6" customHeight="1" x14ac:dyDescent="0.25">
      <c r="A223" s="191" t="s">
        <v>378</v>
      </c>
      <c r="B223" s="145" t="s">
        <v>209</v>
      </c>
      <c r="C223" s="146">
        <f>C224</f>
        <v>26100000</v>
      </c>
      <c r="D223" s="146">
        <f t="shared" si="126"/>
        <v>26100000</v>
      </c>
      <c r="E223" s="146">
        <f t="shared" si="126"/>
        <v>0</v>
      </c>
      <c r="F223" s="123">
        <f t="shared" si="120"/>
        <v>100</v>
      </c>
      <c r="G223" s="223"/>
    </row>
    <row r="224" spans="1:7" ht="12.6" customHeight="1" thickBot="1" x14ac:dyDescent="0.3">
      <c r="A224" s="188" t="s">
        <v>379</v>
      </c>
      <c r="B224" s="138" t="s">
        <v>249</v>
      </c>
      <c r="C224" s="139">
        <v>26100000</v>
      </c>
      <c r="D224" s="225">
        <v>26100000</v>
      </c>
      <c r="E224" s="226">
        <f t="shared" si="123"/>
        <v>0</v>
      </c>
      <c r="F224" s="126">
        <f t="shared" si="120"/>
        <v>100</v>
      </c>
      <c r="G224" s="223"/>
    </row>
    <row r="225" spans="1:7" ht="12.6" customHeight="1" thickBot="1" x14ac:dyDescent="0.3">
      <c r="A225" s="190" t="s">
        <v>380</v>
      </c>
      <c r="B225" s="143" t="s">
        <v>119</v>
      </c>
      <c r="C225" s="144">
        <f>C226</f>
        <v>35350000</v>
      </c>
      <c r="D225" s="144">
        <f t="shared" ref="D225:E226" si="127">D226</f>
        <v>33853000</v>
      </c>
      <c r="E225" s="144">
        <f t="shared" si="127"/>
        <v>-1497000</v>
      </c>
      <c r="F225" s="224">
        <f t="shared" si="120"/>
        <v>95.765205091937773</v>
      </c>
      <c r="G225" s="223"/>
    </row>
    <row r="226" spans="1:7" ht="12.6" customHeight="1" x14ac:dyDescent="0.25">
      <c r="A226" s="191" t="s">
        <v>381</v>
      </c>
      <c r="B226" s="145" t="s">
        <v>372</v>
      </c>
      <c r="C226" s="146">
        <f>C227</f>
        <v>35350000</v>
      </c>
      <c r="D226" s="146">
        <f t="shared" si="127"/>
        <v>33853000</v>
      </c>
      <c r="E226" s="146">
        <f t="shared" si="127"/>
        <v>-1497000</v>
      </c>
      <c r="F226" s="123">
        <f t="shared" si="120"/>
        <v>95.765205091937773</v>
      </c>
      <c r="G226" s="223"/>
    </row>
    <row r="227" spans="1:7" ht="12.6" customHeight="1" x14ac:dyDescent="0.25">
      <c r="A227" s="185" t="s">
        <v>382</v>
      </c>
      <c r="B227" s="134" t="s">
        <v>374</v>
      </c>
      <c r="C227" s="135">
        <v>35350000</v>
      </c>
      <c r="D227" s="225">
        <v>33853000</v>
      </c>
      <c r="E227" s="226">
        <f t="shared" si="123"/>
        <v>-1497000</v>
      </c>
      <c r="F227" s="125">
        <f t="shared" si="120"/>
        <v>95.765205091937773</v>
      </c>
      <c r="G227" s="374"/>
    </row>
    <row r="228" spans="1:7" ht="12.6" customHeight="1" thickBot="1" x14ac:dyDescent="0.3">
      <c r="A228" s="189" t="s">
        <v>383</v>
      </c>
      <c r="B228" s="141" t="s">
        <v>384</v>
      </c>
      <c r="C228" s="142">
        <f>C229</f>
        <v>22000000</v>
      </c>
      <c r="D228" s="180">
        <f t="shared" ref="D228:E229" si="128">D229</f>
        <v>21407414</v>
      </c>
      <c r="E228" s="180">
        <f t="shared" si="128"/>
        <v>-592586</v>
      </c>
      <c r="F228" s="164">
        <f t="shared" si="120"/>
        <v>97.306427272727262</v>
      </c>
      <c r="G228" s="223"/>
    </row>
    <row r="229" spans="1:7" ht="12.6" customHeight="1" thickBot="1" x14ac:dyDescent="0.3">
      <c r="A229" s="193" t="s">
        <v>385</v>
      </c>
      <c r="B229" s="156" t="s">
        <v>119</v>
      </c>
      <c r="C229" s="156">
        <f>C230</f>
        <v>22000000</v>
      </c>
      <c r="D229" s="156">
        <f t="shared" si="128"/>
        <v>21407414</v>
      </c>
      <c r="E229" s="156">
        <f t="shared" si="128"/>
        <v>-592586</v>
      </c>
      <c r="F229" s="144">
        <f t="shared" si="120"/>
        <v>97.306427272727262</v>
      </c>
      <c r="G229" s="223"/>
    </row>
    <row r="230" spans="1:7" ht="12.6" customHeight="1" x14ac:dyDescent="0.25">
      <c r="A230" s="195" t="s">
        <v>386</v>
      </c>
      <c r="B230" s="167" t="s">
        <v>387</v>
      </c>
      <c r="C230" s="167">
        <f>C231+C232+C233+C234</f>
        <v>22000000</v>
      </c>
      <c r="D230" s="167">
        <f t="shared" ref="D230" si="129">D231+D232+D233+D234</f>
        <v>21407414</v>
      </c>
      <c r="E230" s="167">
        <f t="shared" ref="E230" si="130">E231+E232+E233+E234</f>
        <v>-592586</v>
      </c>
      <c r="F230" s="146">
        <f t="shared" si="120"/>
        <v>97.306427272727262</v>
      </c>
      <c r="G230" s="223"/>
    </row>
    <row r="231" spans="1:7" ht="12.6" customHeight="1" x14ac:dyDescent="0.25">
      <c r="A231" s="196" t="s">
        <v>388</v>
      </c>
      <c r="B231" s="165" t="s">
        <v>389</v>
      </c>
      <c r="C231" s="165">
        <v>1420000</v>
      </c>
      <c r="D231" s="225">
        <v>1418999</v>
      </c>
      <c r="E231" s="226">
        <f t="shared" si="123"/>
        <v>-1001</v>
      </c>
      <c r="F231" s="135">
        <f t="shared" si="120"/>
        <v>99.929507042253519</v>
      </c>
      <c r="G231" s="223"/>
    </row>
    <row r="232" spans="1:7" ht="12.6" customHeight="1" x14ac:dyDescent="0.25">
      <c r="A232" s="196" t="s">
        <v>390</v>
      </c>
      <c r="B232" s="165" t="s">
        <v>391</v>
      </c>
      <c r="C232" s="165">
        <v>2798000</v>
      </c>
      <c r="D232" s="225">
        <v>2675000</v>
      </c>
      <c r="E232" s="226">
        <f t="shared" si="123"/>
        <v>-123000</v>
      </c>
      <c r="F232" s="135">
        <f t="shared" si="120"/>
        <v>95.60400285918513</v>
      </c>
      <c r="G232" s="223"/>
    </row>
    <row r="233" spans="1:7" ht="12.6" customHeight="1" x14ac:dyDescent="0.25">
      <c r="A233" s="196" t="s">
        <v>392</v>
      </c>
      <c r="B233" s="165" t="s">
        <v>393</v>
      </c>
      <c r="C233" s="165">
        <v>16182000</v>
      </c>
      <c r="D233" s="225">
        <v>16147915</v>
      </c>
      <c r="E233" s="226">
        <f t="shared" si="123"/>
        <v>-34085</v>
      </c>
      <c r="F233" s="135">
        <f t="shared" si="120"/>
        <v>99.789364726239029</v>
      </c>
      <c r="G233" s="223"/>
    </row>
    <row r="234" spans="1:7" ht="12.6" customHeight="1" x14ac:dyDescent="0.25">
      <c r="A234" s="196" t="s">
        <v>394</v>
      </c>
      <c r="B234" s="165" t="s">
        <v>395</v>
      </c>
      <c r="C234" s="165">
        <v>1600000</v>
      </c>
      <c r="D234" s="225">
        <v>1165500</v>
      </c>
      <c r="E234" s="226">
        <f t="shared" si="123"/>
        <v>-434500</v>
      </c>
      <c r="F234" s="135">
        <f t="shared" si="120"/>
        <v>72.84375</v>
      </c>
      <c r="G234" s="223"/>
    </row>
    <row r="235" spans="1:7" ht="12.6" customHeight="1" thickBot="1" x14ac:dyDescent="0.3">
      <c r="A235" s="189" t="s">
        <v>396</v>
      </c>
      <c r="B235" s="141" t="s">
        <v>397</v>
      </c>
      <c r="C235" s="142">
        <f>C236</f>
        <v>2500000</v>
      </c>
      <c r="D235" s="180">
        <f t="shared" ref="D235:E237" si="131">D236</f>
        <v>2498000</v>
      </c>
      <c r="E235" s="180">
        <f t="shared" si="131"/>
        <v>-2000</v>
      </c>
      <c r="F235" s="164">
        <f t="shared" si="120"/>
        <v>99.92</v>
      </c>
      <c r="G235" s="223"/>
    </row>
    <row r="236" spans="1:7" ht="12.6" customHeight="1" thickBot="1" x14ac:dyDescent="0.3">
      <c r="A236" s="190" t="s">
        <v>398</v>
      </c>
      <c r="B236" s="143" t="s">
        <v>119</v>
      </c>
      <c r="C236" s="156">
        <f>C237</f>
        <v>2500000</v>
      </c>
      <c r="D236" s="156">
        <f t="shared" si="131"/>
        <v>2498000</v>
      </c>
      <c r="E236" s="156">
        <f t="shared" si="131"/>
        <v>-2000</v>
      </c>
      <c r="F236" s="224">
        <f t="shared" si="120"/>
        <v>99.92</v>
      </c>
      <c r="G236" s="223"/>
    </row>
    <row r="237" spans="1:7" ht="12.6" customHeight="1" x14ac:dyDescent="0.25">
      <c r="A237" s="191" t="s">
        <v>399</v>
      </c>
      <c r="B237" s="168" t="s">
        <v>239</v>
      </c>
      <c r="C237" s="167">
        <f>C238</f>
        <v>2500000</v>
      </c>
      <c r="D237" s="167">
        <f t="shared" si="131"/>
        <v>2498000</v>
      </c>
      <c r="E237" s="167">
        <f t="shared" si="131"/>
        <v>-2000</v>
      </c>
      <c r="F237" s="123">
        <f t="shared" si="120"/>
        <v>99.92</v>
      </c>
      <c r="G237" s="223"/>
    </row>
    <row r="238" spans="1:7" ht="12.6" customHeight="1" x14ac:dyDescent="0.25">
      <c r="A238" s="185" t="s">
        <v>400</v>
      </c>
      <c r="B238" s="134" t="s">
        <v>401</v>
      </c>
      <c r="C238" s="165">
        <v>2500000</v>
      </c>
      <c r="D238" s="225">
        <v>2498000</v>
      </c>
      <c r="E238" s="226">
        <f t="shared" si="123"/>
        <v>-2000</v>
      </c>
      <c r="F238" s="125">
        <f t="shared" si="120"/>
        <v>99.92</v>
      </c>
      <c r="G238" s="223"/>
    </row>
    <row r="239" spans="1:7" ht="12.6" customHeight="1" thickBot="1" x14ac:dyDescent="0.3">
      <c r="A239" s="189" t="s">
        <v>402</v>
      </c>
      <c r="B239" s="141" t="s">
        <v>403</v>
      </c>
      <c r="C239" s="142">
        <f>C240</f>
        <v>2500000</v>
      </c>
      <c r="D239" s="180">
        <f t="shared" ref="D239:E241" si="132">D240</f>
        <v>2500000</v>
      </c>
      <c r="E239" s="180">
        <f t="shared" si="132"/>
        <v>0</v>
      </c>
      <c r="F239" s="164">
        <f t="shared" si="120"/>
        <v>100</v>
      </c>
      <c r="G239" s="223"/>
    </row>
    <row r="240" spans="1:7" ht="12.6" customHeight="1" thickBot="1" x14ac:dyDescent="0.3">
      <c r="A240" s="190" t="s">
        <v>404</v>
      </c>
      <c r="B240" s="143" t="s">
        <v>119</v>
      </c>
      <c r="C240" s="156">
        <f>C241</f>
        <v>2500000</v>
      </c>
      <c r="D240" s="156">
        <f t="shared" si="132"/>
        <v>2500000</v>
      </c>
      <c r="E240" s="156">
        <f t="shared" si="132"/>
        <v>0</v>
      </c>
      <c r="F240" s="224">
        <f t="shared" si="120"/>
        <v>100</v>
      </c>
      <c r="G240" s="223"/>
    </row>
    <row r="241" spans="1:7" ht="12.6" customHeight="1" x14ac:dyDescent="0.25">
      <c r="A241" s="191" t="s">
        <v>405</v>
      </c>
      <c r="B241" s="168" t="s">
        <v>239</v>
      </c>
      <c r="C241" s="167">
        <f>C242</f>
        <v>2500000</v>
      </c>
      <c r="D241" s="167">
        <f t="shared" si="132"/>
        <v>2500000</v>
      </c>
      <c r="E241" s="167">
        <f t="shared" si="132"/>
        <v>0</v>
      </c>
      <c r="F241" s="123">
        <f t="shared" si="120"/>
        <v>100</v>
      </c>
      <c r="G241" s="223"/>
    </row>
    <row r="242" spans="1:7" ht="12.6" customHeight="1" x14ac:dyDescent="0.25">
      <c r="A242" s="185" t="s">
        <v>406</v>
      </c>
      <c r="B242" s="134" t="s">
        <v>407</v>
      </c>
      <c r="C242" s="165">
        <v>2500000</v>
      </c>
      <c r="D242" s="225">
        <v>2500000</v>
      </c>
      <c r="E242" s="226">
        <f t="shared" si="123"/>
        <v>0</v>
      </c>
      <c r="F242" s="125">
        <f t="shared" si="120"/>
        <v>100</v>
      </c>
      <c r="G242" s="223"/>
    </row>
    <row r="243" spans="1:7" ht="12.6" customHeight="1" x14ac:dyDescent="0.25">
      <c r="A243" s="192" t="s">
        <v>408</v>
      </c>
      <c r="B243" s="169" t="s">
        <v>409</v>
      </c>
      <c r="C243" s="169">
        <f>C244</f>
        <v>6000000</v>
      </c>
      <c r="D243" s="169">
        <f t="shared" ref="D243:E246" si="133">D244</f>
        <v>6000000</v>
      </c>
      <c r="E243" s="169">
        <f t="shared" si="133"/>
        <v>0</v>
      </c>
      <c r="F243" s="162">
        <f t="shared" si="120"/>
        <v>100</v>
      </c>
      <c r="G243" s="223"/>
    </row>
    <row r="244" spans="1:7" ht="12.6" customHeight="1" thickBot="1" x14ac:dyDescent="0.3">
      <c r="A244" s="197" t="s">
        <v>410</v>
      </c>
      <c r="B244" s="170" t="s">
        <v>411</v>
      </c>
      <c r="C244" s="170">
        <f>C245</f>
        <v>6000000</v>
      </c>
      <c r="D244" s="170">
        <f t="shared" si="133"/>
        <v>6000000</v>
      </c>
      <c r="E244" s="170">
        <f t="shared" si="133"/>
        <v>0</v>
      </c>
      <c r="F244" s="234">
        <f t="shared" si="120"/>
        <v>100</v>
      </c>
      <c r="G244" s="223"/>
    </row>
    <row r="245" spans="1:7" ht="12.6" customHeight="1" thickBot="1" x14ac:dyDescent="0.3">
      <c r="A245" s="198" t="s">
        <v>412</v>
      </c>
      <c r="B245" s="143" t="s">
        <v>119</v>
      </c>
      <c r="C245" s="156">
        <f>C246</f>
        <v>6000000</v>
      </c>
      <c r="D245" s="156">
        <f t="shared" si="133"/>
        <v>6000000</v>
      </c>
      <c r="E245" s="156">
        <f t="shared" si="133"/>
        <v>0</v>
      </c>
      <c r="F245" s="135">
        <f t="shared" si="120"/>
        <v>100</v>
      </c>
      <c r="G245" s="223"/>
    </row>
    <row r="246" spans="1:7" ht="12.6" customHeight="1" x14ac:dyDescent="0.25">
      <c r="A246" s="199" t="s">
        <v>413</v>
      </c>
      <c r="B246" s="166" t="s">
        <v>414</v>
      </c>
      <c r="C246" s="166">
        <f>C247</f>
        <v>6000000</v>
      </c>
      <c r="D246" s="166">
        <f t="shared" si="133"/>
        <v>6000000</v>
      </c>
      <c r="E246" s="166">
        <f t="shared" si="133"/>
        <v>0</v>
      </c>
      <c r="F246" s="135">
        <f t="shared" si="120"/>
        <v>100</v>
      </c>
      <c r="G246" s="223"/>
    </row>
    <row r="247" spans="1:7" ht="12.6" customHeight="1" x14ac:dyDescent="0.25">
      <c r="A247" s="200" t="s">
        <v>415</v>
      </c>
      <c r="B247" s="165" t="s">
        <v>416</v>
      </c>
      <c r="C247" s="165">
        <v>6000000</v>
      </c>
      <c r="D247" s="225">
        <v>6000000</v>
      </c>
      <c r="E247" s="226">
        <f t="shared" si="123"/>
        <v>0</v>
      </c>
      <c r="F247" s="135">
        <f t="shared" si="120"/>
        <v>100</v>
      </c>
      <c r="G247" s="223"/>
    </row>
    <row r="248" spans="1:7" ht="12.6" customHeight="1" x14ac:dyDescent="0.25">
      <c r="A248" s="192" t="s">
        <v>417</v>
      </c>
      <c r="B248" s="154" t="s">
        <v>418</v>
      </c>
      <c r="C248" s="155">
        <f>C249</f>
        <v>49231000</v>
      </c>
      <c r="D248" s="162">
        <f t="shared" ref="D248:E249" si="134">D249</f>
        <v>49229000</v>
      </c>
      <c r="E248" s="162">
        <f t="shared" si="134"/>
        <v>-2000</v>
      </c>
      <c r="F248" s="162">
        <f t="shared" si="120"/>
        <v>99.995937519042883</v>
      </c>
      <c r="G248" s="223"/>
    </row>
    <row r="249" spans="1:7" ht="12.6" customHeight="1" thickBot="1" x14ac:dyDescent="0.3">
      <c r="A249" s="194" t="s">
        <v>419</v>
      </c>
      <c r="B249" s="163" t="s">
        <v>420</v>
      </c>
      <c r="C249" s="164">
        <f>C250</f>
        <v>49231000</v>
      </c>
      <c r="D249" s="164">
        <f t="shared" si="134"/>
        <v>49229000</v>
      </c>
      <c r="E249" s="164">
        <f t="shared" si="134"/>
        <v>-2000</v>
      </c>
      <c r="F249" s="164">
        <f t="shared" si="120"/>
        <v>99.995937519042883</v>
      </c>
      <c r="G249" s="223"/>
    </row>
    <row r="250" spans="1:7" ht="12.6" customHeight="1" thickBot="1" x14ac:dyDescent="0.3">
      <c r="A250" s="190" t="s">
        <v>421</v>
      </c>
      <c r="B250" s="143" t="s">
        <v>84</v>
      </c>
      <c r="C250" s="144">
        <f>C251+C253</f>
        <v>49231000</v>
      </c>
      <c r="D250" s="144">
        <f t="shared" ref="D250" si="135">D251+D253</f>
        <v>49229000</v>
      </c>
      <c r="E250" s="144">
        <f t="shared" ref="E250" si="136">E251+E253</f>
        <v>-2000</v>
      </c>
      <c r="F250" s="224">
        <f t="shared" si="120"/>
        <v>99.995937519042883</v>
      </c>
      <c r="G250" s="223"/>
    </row>
    <row r="251" spans="1:7" ht="12.6" customHeight="1" x14ac:dyDescent="0.25">
      <c r="A251" s="191" t="s">
        <v>422</v>
      </c>
      <c r="B251" s="145" t="s">
        <v>423</v>
      </c>
      <c r="C251" s="146">
        <f>C252</f>
        <v>7900000</v>
      </c>
      <c r="D251" s="146">
        <f t="shared" ref="D251:E251" si="137">D252</f>
        <v>7898000</v>
      </c>
      <c r="E251" s="146">
        <f t="shared" si="137"/>
        <v>-2000</v>
      </c>
      <c r="F251" s="123">
        <f t="shared" si="120"/>
        <v>99.974683544303801</v>
      </c>
      <c r="G251" s="223"/>
    </row>
    <row r="252" spans="1:7" ht="12.6" customHeight="1" x14ac:dyDescent="0.25">
      <c r="A252" s="185" t="s">
        <v>424</v>
      </c>
      <c r="B252" s="134" t="s">
        <v>207</v>
      </c>
      <c r="C252" s="135">
        <v>7900000</v>
      </c>
      <c r="D252" s="225">
        <v>7898000</v>
      </c>
      <c r="E252" s="226">
        <f t="shared" si="123"/>
        <v>-2000</v>
      </c>
      <c r="F252" s="125">
        <f t="shared" si="120"/>
        <v>99.974683544303801</v>
      </c>
      <c r="G252" s="223"/>
    </row>
    <row r="253" spans="1:7" ht="12.6" customHeight="1" x14ac:dyDescent="0.25">
      <c r="A253" s="185" t="s">
        <v>425</v>
      </c>
      <c r="B253" s="134" t="s">
        <v>426</v>
      </c>
      <c r="C253" s="135">
        <f>C254</f>
        <v>41331000</v>
      </c>
      <c r="D253" s="135">
        <f t="shared" ref="D253:E253" si="138">D254</f>
        <v>41331000</v>
      </c>
      <c r="E253" s="135">
        <f t="shared" si="138"/>
        <v>0</v>
      </c>
      <c r="F253" s="125">
        <f t="shared" si="120"/>
        <v>100</v>
      </c>
      <c r="G253" s="223"/>
    </row>
    <row r="254" spans="1:7" ht="12.6" customHeight="1" x14ac:dyDescent="0.25">
      <c r="A254" s="185" t="s">
        <v>427</v>
      </c>
      <c r="B254" s="134" t="s">
        <v>428</v>
      </c>
      <c r="C254" s="135">
        <v>41331000</v>
      </c>
      <c r="D254" s="122">
        <v>41331000</v>
      </c>
      <c r="E254" s="124">
        <f t="shared" si="123"/>
        <v>0</v>
      </c>
      <c r="F254" s="125">
        <f t="shared" si="120"/>
        <v>100</v>
      </c>
      <c r="G254" s="227"/>
    </row>
    <row r="255" spans="1:7" x14ac:dyDescent="0.25">
      <c r="A255" s="147"/>
      <c r="B255" s="147"/>
      <c r="C255" s="148"/>
      <c r="D255" s="119"/>
      <c r="E255" s="211"/>
      <c r="F255" s="149"/>
      <c r="G255" s="211"/>
    </row>
    <row r="256" spans="1:7" ht="13.5" customHeight="1" x14ac:dyDescent="0.25">
      <c r="A256" s="150"/>
      <c r="B256" s="150"/>
      <c r="C256" s="151"/>
      <c r="D256" s="152"/>
      <c r="E256" s="210"/>
      <c r="F256" s="153"/>
      <c r="G256" s="210">
        <v>7</v>
      </c>
    </row>
    <row r="257" spans="1:7" ht="13.5" customHeight="1" x14ac:dyDescent="0.25">
      <c r="A257" s="218" t="s">
        <v>77</v>
      </c>
      <c r="B257" s="219">
        <v>2</v>
      </c>
      <c r="C257" s="220" t="s">
        <v>78</v>
      </c>
      <c r="D257" s="220">
        <v>4</v>
      </c>
      <c r="E257" s="221">
        <v>5</v>
      </c>
      <c r="F257" s="220">
        <v>6</v>
      </c>
      <c r="G257" s="222">
        <v>7</v>
      </c>
    </row>
    <row r="258" spans="1:7" ht="13.5" customHeight="1" x14ac:dyDescent="0.25">
      <c r="A258" s="192" t="s">
        <v>429</v>
      </c>
      <c r="B258" s="154" t="s">
        <v>430</v>
      </c>
      <c r="C258" s="155">
        <f>C259+C267</f>
        <v>6530000</v>
      </c>
      <c r="D258" s="155">
        <f t="shared" ref="D258" si="139">D259+D267</f>
        <v>6529500</v>
      </c>
      <c r="E258" s="155">
        <f t="shared" ref="E258" si="140">E259+E267</f>
        <v>-500</v>
      </c>
      <c r="F258" s="162">
        <f t="shared" ref="F258:F294" si="141">D258/C258*100</f>
        <v>99.992343032159269</v>
      </c>
      <c r="G258" s="223"/>
    </row>
    <row r="259" spans="1:7" ht="13.5" customHeight="1" thickBot="1" x14ac:dyDescent="0.3">
      <c r="A259" s="197" t="s">
        <v>431</v>
      </c>
      <c r="B259" s="170" t="s">
        <v>432</v>
      </c>
      <c r="C259" s="171">
        <f>C260</f>
        <v>1530000</v>
      </c>
      <c r="D259" s="171">
        <f t="shared" ref="D259:E259" si="142">D260</f>
        <v>1530000</v>
      </c>
      <c r="E259" s="171">
        <f t="shared" si="142"/>
        <v>0</v>
      </c>
      <c r="F259" s="171">
        <f t="shared" si="141"/>
        <v>100</v>
      </c>
      <c r="G259" s="223"/>
    </row>
    <row r="260" spans="1:7" ht="13.5" customHeight="1" thickBot="1" x14ac:dyDescent="0.3">
      <c r="A260" s="190" t="s">
        <v>433</v>
      </c>
      <c r="B260" s="143" t="s">
        <v>119</v>
      </c>
      <c r="C260" s="144">
        <f>C261+C263+C265</f>
        <v>1530000</v>
      </c>
      <c r="D260" s="144">
        <f t="shared" ref="D260" si="143">D261+D263+D265</f>
        <v>1530000</v>
      </c>
      <c r="E260" s="144">
        <f t="shared" ref="E260" si="144">E261+E263+E265</f>
        <v>0</v>
      </c>
      <c r="F260" s="224">
        <f t="shared" si="141"/>
        <v>100</v>
      </c>
      <c r="G260" s="223"/>
    </row>
    <row r="261" spans="1:7" ht="13.5" customHeight="1" x14ac:dyDescent="0.25">
      <c r="A261" s="191" t="s">
        <v>434</v>
      </c>
      <c r="B261" s="145" t="s">
        <v>121</v>
      </c>
      <c r="C261" s="146">
        <f>C262</f>
        <v>60000</v>
      </c>
      <c r="D261" s="146">
        <f t="shared" ref="D261:E261" si="145">D262</f>
        <v>60000</v>
      </c>
      <c r="E261" s="146">
        <f t="shared" si="145"/>
        <v>0</v>
      </c>
      <c r="F261" s="123">
        <f t="shared" si="141"/>
        <v>100</v>
      </c>
      <c r="G261" s="223"/>
    </row>
    <row r="262" spans="1:7" ht="13.5" customHeight="1" x14ac:dyDescent="0.25">
      <c r="A262" s="185" t="s">
        <v>435</v>
      </c>
      <c r="B262" s="134" t="s">
        <v>123</v>
      </c>
      <c r="C262" s="135">
        <v>60000</v>
      </c>
      <c r="D262" s="225">
        <v>60000</v>
      </c>
      <c r="E262" s="226">
        <f t="shared" si="123"/>
        <v>0</v>
      </c>
      <c r="F262" s="125">
        <f t="shared" si="141"/>
        <v>100</v>
      </c>
      <c r="G262" s="223"/>
    </row>
    <row r="263" spans="1:7" ht="13.5" customHeight="1" x14ac:dyDescent="0.25">
      <c r="A263" s="185" t="s">
        <v>436</v>
      </c>
      <c r="B263" s="134" t="s">
        <v>125</v>
      </c>
      <c r="C263" s="135">
        <f>C264</f>
        <v>30000</v>
      </c>
      <c r="D263" s="135">
        <f t="shared" ref="D263:E263" si="146">D264</f>
        <v>30000</v>
      </c>
      <c r="E263" s="135">
        <f t="shared" si="146"/>
        <v>0</v>
      </c>
      <c r="F263" s="125">
        <f t="shared" si="141"/>
        <v>100</v>
      </c>
      <c r="G263" s="223"/>
    </row>
    <row r="264" spans="1:7" ht="13.5" customHeight="1" x14ac:dyDescent="0.25">
      <c r="A264" s="185" t="s">
        <v>437</v>
      </c>
      <c r="B264" s="134" t="s">
        <v>127</v>
      </c>
      <c r="C264" s="135">
        <v>30000</v>
      </c>
      <c r="D264" s="225">
        <v>30000</v>
      </c>
      <c r="E264" s="226">
        <f t="shared" si="123"/>
        <v>0</v>
      </c>
      <c r="F264" s="125">
        <f t="shared" si="141"/>
        <v>100</v>
      </c>
      <c r="G264" s="223"/>
    </row>
    <row r="265" spans="1:7" ht="13.5" customHeight="1" x14ac:dyDescent="0.25">
      <c r="A265" s="185" t="s">
        <v>438</v>
      </c>
      <c r="B265" s="134" t="s">
        <v>129</v>
      </c>
      <c r="C265" s="135">
        <f>C266</f>
        <v>1440000</v>
      </c>
      <c r="D265" s="135">
        <f t="shared" ref="D265:E265" si="147">D266</f>
        <v>1440000</v>
      </c>
      <c r="E265" s="135">
        <f t="shared" si="147"/>
        <v>0</v>
      </c>
      <c r="F265" s="125">
        <f t="shared" si="141"/>
        <v>100</v>
      </c>
      <c r="G265" s="223"/>
    </row>
    <row r="266" spans="1:7" ht="13.5" customHeight="1" x14ac:dyDescent="0.25">
      <c r="A266" s="185" t="s">
        <v>439</v>
      </c>
      <c r="B266" s="134" t="s">
        <v>131</v>
      </c>
      <c r="C266" s="135">
        <v>1440000</v>
      </c>
      <c r="D266" s="225">
        <v>1440000</v>
      </c>
      <c r="E266" s="226">
        <f t="shared" si="123"/>
        <v>0</v>
      </c>
      <c r="F266" s="125">
        <f t="shared" si="141"/>
        <v>100</v>
      </c>
      <c r="G266" s="223"/>
    </row>
    <row r="267" spans="1:7" ht="13.5" customHeight="1" thickBot="1" x14ac:dyDescent="0.3">
      <c r="A267" s="189" t="s">
        <v>440</v>
      </c>
      <c r="B267" s="141" t="s">
        <v>441</v>
      </c>
      <c r="C267" s="142">
        <f>C268+C271</f>
        <v>5000000</v>
      </c>
      <c r="D267" s="180">
        <f t="shared" ref="D267" si="148">D268+D271</f>
        <v>4999500</v>
      </c>
      <c r="E267" s="180">
        <f t="shared" ref="E267" si="149">E268+E271</f>
        <v>-500</v>
      </c>
      <c r="F267" s="164">
        <f t="shared" si="141"/>
        <v>99.99</v>
      </c>
      <c r="G267" s="223"/>
    </row>
    <row r="268" spans="1:7" ht="13.5" customHeight="1" thickBot="1" x14ac:dyDescent="0.3">
      <c r="A268" s="190" t="s">
        <v>442</v>
      </c>
      <c r="B268" s="143" t="s">
        <v>84</v>
      </c>
      <c r="C268" s="144">
        <f>C269</f>
        <v>2790000</v>
      </c>
      <c r="D268" s="144">
        <f t="shared" ref="D268:E269" si="150">D269</f>
        <v>2790000</v>
      </c>
      <c r="E268" s="144">
        <f t="shared" si="150"/>
        <v>0</v>
      </c>
      <c r="F268" s="224">
        <f t="shared" si="141"/>
        <v>100</v>
      </c>
      <c r="G268" s="223"/>
    </row>
    <row r="269" spans="1:7" ht="13.5" customHeight="1" x14ac:dyDescent="0.25">
      <c r="A269" s="191" t="s">
        <v>443</v>
      </c>
      <c r="B269" s="145" t="s">
        <v>423</v>
      </c>
      <c r="C269" s="146">
        <f>C270</f>
        <v>2790000</v>
      </c>
      <c r="D269" s="146">
        <f t="shared" si="150"/>
        <v>2790000</v>
      </c>
      <c r="E269" s="146">
        <f t="shared" si="150"/>
        <v>0</v>
      </c>
      <c r="F269" s="123">
        <f t="shared" si="141"/>
        <v>100</v>
      </c>
      <c r="G269" s="223"/>
    </row>
    <row r="270" spans="1:7" ht="13.5" customHeight="1" thickBot="1" x14ac:dyDescent="0.3">
      <c r="A270" s="188" t="s">
        <v>444</v>
      </c>
      <c r="B270" s="138" t="s">
        <v>207</v>
      </c>
      <c r="C270" s="139">
        <v>2790000</v>
      </c>
      <c r="D270" s="225">
        <v>2790000</v>
      </c>
      <c r="E270" s="226">
        <f t="shared" si="123"/>
        <v>0</v>
      </c>
      <c r="F270" s="126">
        <f t="shared" si="141"/>
        <v>100</v>
      </c>
      <c r="G270" s="223"/>
    </row>
    <row r="271" spans="1:7" ht="13.5" customHeight="1" thickBot="1" x14ac:dyDescent="0.3">
      <c r="A271" s="190" t="s">
        <v>445</v>
      </c>
      <c r="B271" s="143" t="s">
        <v>119</v>
      </c>
      <c r="C271" s="144">
        <f>C272+C274+C276</f>
        <v>2210000</v>
      </c>
      <c r="D271" s="144">
        <f t="shared" ref="D271" si="151">D272+D274+D276</f>
        <v>2209500</v>
      </c>
      <c r="E271" s="144">
        <f t="shared" ref="E271" si="152">E272+E274+E276</f>
        <v>-500</v>
      </c>
      <c r="F271" s="224">
        <f t="shared" si="141"/>
        <v>99.977375565610856</v>
      </c>
      <c r="G271" s="223"/>
    </row>
    <row r="272" spans="1:7" ht="13.5" customHeight="1" x14ac:dyDescent="0.25">
      <c r="A272" s="191" t="s">
        <v>446</v>
      </c>
      <c r="B272" s="145" t="s">
        <v>121</v>
      </c>
      <c r="C272" s="146">
        <f>C273</f>
        <v>314000</v>
      </c>
      <c r="D272" s="146">
        <f t="shared" ref="D272:E272" si="153">D273</f>
        <v>313500</v>
      </c>
      <c r="E272" s="146">
        <f t="shared" si="153"/>
        <v>-500</v>
      </c>
      <c r="F272" s="123">
        <f t="shared" si="141"/>
        <v>99.840764331210181</v>
      </c>
      <c r="G272" s="223"/>
    </row>
    <row r="273" spans="1:7" ht="13.5" customHeight="1" x14ac:dyDescent="0.25">
      <c r="A273" s="185" t="s">
        <v>447</v>
      </c>
      <c r="B273" s="134" t="s">
        <v>259</v>
      </c>
      <c r="C273" s="135">
        <v>314000</v>
      </c>
      <c r="D273" s="225">
        <v>313500</v>
      </c>
      <c r="E273" s="226">
        <f t="shared" si="123"/>
        <v>-500</v>
      </c>
      <c r="F273" s="125">
        <f t="shared" si="141"/>
        <v>99.840764331210181</v>
      </c>
      <c r="G273" s="223"/>
    </row>
    <row r="274" spans="1:7" ht="13.5" customHeight="1" x14ac:dyDescent="0.25">
      <c r="A274" s="191" t="s">
        <v>448</v>
      </c>
      <c r="B274" s="134" t="s">
        <v>125</v>
      </c>
      <c r="C274" s="139">
        <f>C275</f>
        <v>58500</v>
      </c>
      <c r="D274" s="139">
        <f t="shared" ref="D274:E274" si="154">D275</f>
        <v>58500</v>
      </c>
      <c r="E274" s="139">
        <f t="shared" si="154"/>
        <v>0</v>
      </c>
      <c r="F274" s="125">
        <f t="shared" si="141"/>
        <v>100</v>
      </c>
      <c r="G274" s="223"/>
    </row>
    <row r="275" spans="1:7" ht="13.5" customHeight="1" x14ac:dyDescent="0.25">
      <c r="A275" s="191" t="s">
        <v>449</v>
      </c>
      <c r="B275" s="134" t="s">
        <v>127</v>
      </c>
      <c r="C275" s="139">
        <v>58500</v>
      </c>
      <c r="D275" s="225">
        <v>58500</v>
      </c>
      <c r="E275" s="226">
        <f t="shared" si="123"/>
        <v>0</v>
      </c>
      <c r="F275" s="125">
        <f t="shared" si="141"/>
        <v>100</v>
      </c>
      <c r="G275" s="223"/>
    </row>
    <row r="276" spans="1:7" ht="13.5" customHeight="1" x14ac:dyDescent="0.25">
      <c r="A276" s="195" t="s">
        <v>450</v>
      </c>
      <c r="B276" s="165" t="s">
        <v>129</v>
      </c>
      <c r="C276" s="139">
        <f>C277</f>
        <v>1837500</v>
      </c>
      <c r="D276" s="135">
        <f t="shared" ref="D276:E276" si="155">D277</f>
        <v>1837500</v>
      </c>
      <c r="E276" s="135">
        <f t="shared" si="155"/>
        <v>0</v>
      </c>
      <c r="F276" s="125">
        <f t="shared" si="141"/>
        <v>100</v>
      </c>
      <c r="G276" s="223"/>
    </row>
    <row r="277" spans="1:7" ht="13.5" customHeight="1" x14ac:dyDescent="0.25">
      <c r="A277" s="195" t="s">
        <v>451</v>
      </c>
      <c r="B277" s="165" t="s">
        <v>131</v>
      </c>
      <c r="C277" s="139">
        <v>1837500</v>
      </c>
      <c r="D277" s="225">
        <v>1837500</v>
      </c>
      <c r="E277" s="226">
        <f t="shared" si="123"/>
        <v>0</v>
      </c>
      <c r="F277" s="125">
        <f t="shared" si="141"/>
        <v>100</v>
      </c>
      <c r="G277" s="223"/>
    </row>
    <row r="278" spans="1:7" ht="13.5" customHeight="1" x14ac:dyDescent="0.25">
      <c r="A278" s="201" t="s">
        <v>452</v>
      </c>
      <c r="B278" s="172" t="s">
        <v>453</v>
      </c>
      <c r="C278" s="173">
        <f>C279+C287</f>
        <v>5335000</v>
      </c>
      <c r="D278" s="173">
        <f t="shared" ref="D278" si="156">D279+D287</f>
        <v>3974875</v>
      </c>
      <c r="E278" s="173">
        <f t="shared" ref="E278" si="157">E279+E287</f>
        <v>-1360125</v>
      </c>
      <c r="F278" s="229">
        <f t="shared" si="141"/>
        <v>74.505623242736647</v>
      </c>
      <c r="G278" s="223"/>
    </row>
    <row r="279" spans="1:7" ht="13.5" customHeight="1" thickBot="1" x14ac:dyDescent="0.3">
      <c r="A279" s="189" t="s">
        <v>454</v>
      </c>
      <c r="B279" s="174" t="s">
        <v>455</v>
      </c>
      <c r="C279" s="142">
        <f>C280</f>
        <v>3755000</v>
      </c>
      <c r="D279" s="180">
        <f t="shared" ref="D279:E279" si="158">D280</f>
        <v>2394875</v>
      </c>
      <c r="E279" s="180">
        <f t="shared" si="158"/>
        <v>-1360125</v>
      </c>
      <c r="F279" s="164">
        <f t="shared" si="141"/>
        <v>63.778295605858858</v>
      </c>
      <c r="G279" s="223"/>
    </row>
    <row r="280" spans="1:7" ht="13.5" customHeight="1" thickBot="1" x14ac:dyDescent="0.3">
      <c r="A280" s="202" t="s">
        <v>456</v>
      </c>
      <c r="B280" s="143" t="s">
        <v>119</v>
      </c>
      <c r="C280" s="144">
        <f>C281+C283+C285</f>
        <v>3755000</v>
      </c>
      <c r="D280" s="144">
        <f t="shared" ref="D280" si="159">D281+D283+D285</f>
        <v>2394875</v>
      </c>
      <c r="E280" s="144">
        <f t="shared" ref="E280" si="160">E281+E283+E285</f>
        <v>-1360125</v>
      </c>
      <c r="F280" s="224">
        <f t="shared" si="141"/>
        <v>63.778295605858858</v>
      </c>
      <c r="G280" s="223"/>
    </row>
    <row r="281" spans="1:7" ht="13.5" customHeight="1" x14ac:dyDescent="0.25">
      <c r="A281" s="203" t="s">
        <v>457</v>
      </c>
      <c r="B281" s="145" t="s">
        <v>121</v>
      </c>
      <c r="C281" s="146">
        <f>C282</f>
        <v>125000</v>
      </c>
      <c r="D281" s="146">
        <f t="shared" ref="D281:E281" si="161">D282</f>
        <v>125000</v>
      </c>
      <c r="E281" s="146">
        <f t="shared" si="161"/>
        <v>0</v>
      </c>
      <c r="F281" s="123">
        <f t="shared" si="141"/>
        <v>100</v>
      </c>
      <c r="G281" s="223"/>
    </row>
    <row r="282" spans="1:7" ht="13.5" customHeight="1" x14ac:dyDescent="0.25">
      <c r="A282" s="204" t="s">
        <v>458</v>
      </c>
      <c r="B282" s="134" t="s">
        <v>123</v>
      </c>
      <c r="C282" s="135">
        <v>125000</v>
      </c>
      <c r="D282" s="225">
        <v>125000</v>
      </c>
      <c r="E282" s="226">
        <f t="shared" si="123"/>
        <v>0</v>
      </c>
      <c r="F282" s="125">
        <f t="shared" si="141"/>
        <v>100</v>
      </c>
      <c r="G282" s="223"/>
    </row>
    <row r="283" spans="1:7" ht="13.5" customHeight="1" x14ac:dyDescent="0.25">
      <c r="A283" s="204" t="s">
        <v>459</v>
      </c>
      <c r="B283" s="134" t="s">
        <v>125</v>
      </c>
      <c r="C283" s="135">
        <f>C284</f>
        <v>30000</v>
      </c>
      <c r="D283" s="135">
        <f t="shared" ref="D283:E283" si="162">D284</f>
        <v>29875</v>
      </c>
      <c r="E283" s="135">
        <f t="shared" si="162"/>
        <v>-125</v>
      </c>
      <c r="F283" s="125">
        <f t="shared" si="141"/>
        <v>99.583333333333329</v>
      </c>
      <c r="G283" s="223"/>
    </row>
    <row r="284" spans="1:7" ht="13.5" customHeight="1" x14ac:dyDescent="0.25">
      <c r="A284" s="204" t="s">
        <v>460</v>
      </c>
      <c r="B284" s="134" t="s">
        <v>127</v>
      </c>
      <c r="C284" s="135">
        <v>30000</v>
      </c>
      <c r="D284" s="225">
        <v>29875</v>
      </c>
      <c r="E284" s="226">
        <f t="shared" ref="E284:E350" si="163">D284-C284</f>
        <v>-125</v>
      </c>
      <c r="F284" s="125">
        <f t="shared" si="141"/>
        <v>99.583333333333329</v>
      </c>
      <c r="G284" s="223"/>
    </row>
    <row r="285" spans="1:7" ht="13.5" customHeight="1" x14ac:dyDescent="0.25">
      <c r="A285" s="204" t="s">
        <v>461</v>
      </c>
      <c r="B285" s="134" t="s">
        <v>129</v>
      </c>
      <c r="C285" s="135">
        <f>C286</f>
        <v>3600000</v>
      </c>
      <c r="D285" s="135">
        <f t="shared" ref="D285:E285" si="164">D286</f>
        <v>2240000</v>
      </c>
      <c r="E285" s="135">
        <f t="shared" si="164"/>
        <v>-1360000</v>
      </c>
      <c r="F285" s="125">
        <f t="shared" si="141"/>
        <v>62.222222222222221</v>
      </c>
      <c r="G285" s="223"/>
    </row>
    <row r="286" spans="1:7" ht="13.5" customHeight="1" x14ac:dyDescent="0.25">
      <c r="A286" s="204" t="s">
        <v>462</v>
      </c>
      <c r="B286" s="134" t="s">
        <v>131</v>
      </c>
      <c r="C286" s="135">
        <v>3600000</v>
      </c>
      <c r="D286" s="225">
        <v>2240000</v>
      </c>
      <c r="E286" s="226">
        <f t="shared" si="163"/>
        <v>-1360000</v>
      </c>
      <c r="F286" s="125">
        <f t="shared" si="141"/>
        <v>62.222222222222221</v>
      </c>
      <c r="G286" s="223"/>
    </row>
    <row r="287" spans="1:7" ht="13.5" customHeight="1" thickBot="1" x14ac:dyDescent="0.3">
      <c r="A287" s="189" t="s">
        <v>463</v>
      </c>
      <c r="B287" s="174" t="s">
        <v>464</v>
      </c>
      <c r="C287" s="142">
        <f>C288</f>
        <v>1580000</v>
      </c>
      <c r="D287" s="180">
        <f t="shared" ref="D287:E287" si="165">D288</f>
        <v>1580000</v>
      </c>
      <c r="E287" s="180">
        <f t="shared" si="165"/>
        <v>0</v>
      </c>
      <c r="F287" s="164">
        <f t="shared" si="141"/>
        <v>100</v>
      </c>
      <c r="G287" s="223"/>
    </row>
    <row r="288" spans="1:7" ht="13.5" customHeight="1" thickBot="1" x14ac:dyDescent="0.3">
      <c r="A288" s="202" t="s">
        <v>465</v>
      </c>
      <c r="B288" s="143" t="s">
        <v>119</v>
      </c>
      <c r="C288" s="144">
        <f>C289+C291+C293</f>
        <v>1580000</v>
      </c>
      <c r="D288" s="144">
        <f t="shared" ref="D288" si="166">D289+D291+D293</f>
        <v>1580000</v>
      </c>
      <c r="E288" s="144">
        <f t="shared" ref="E288" si="167">E289+E291+E293</f>
        <v>0</v>
      </c>
      <c r="F288" s="224">
        <f t="shared" si="141"/>
        <v>100</v>
      </c>
      <c r="G288" s="223"/>
    </row>
    <row r="289" spans="1:7" ht="13.5" customHeight="1" x14ac:dyDescent="0.25">
      <c r="A289" s="203" t="s">
        <v>466</v>
      </c>
      <c r="B289" s="145" t="s">
        <v>121</v>
      </c>
      <c r="C289" s="146">
        <f>C290</f>
        <v>80000</v>
      </c>
      <c r="D289" s="146">
        <f t="shared" ref="D289:E289" si="168">D290</f>
        <v>80000</v>
      </c>
      <c r="E289" s="146">
        <f t="shared" si="168"/>
        <v>0</v>
      </c>
      <c r="F289" s="123">
        <f t="shared" si="141"/>
        <v>100</v>
      </c>
      <c r="G289" s="223"/>
    </row>
    <row r="290" spans="1:7" ht="13.5" customHeight="1" x14ac:dyDescent="0.25">
      <c r="A290" s="204" t="s">
        <v>467</v>
      </c>
      <c r="B290" s="134" t="s">
        <v>123</v>
      </c>
      <c r="C290" s="135">
        <v>80000</v>
      </c>
      <c r="D290" s="225">
        <v>80000</v>
      </c>
      <c r="E290" s="226">
        <f t="shared" si="163"/>
        <v>0</v>
      </c>
      <c r="F290" s="125">
        <f t="shared" si="141"/>
        <v>100</v>
      </c>
      <c r="G290" s="223"/>
    </row>
    <row r="291" spans="1:7" ht="13.5" customHeight="1" x14ac:dyDescent="0.25">
      <c r="A291" s="204" t="s">
        <v>468</v>
      </c>
      <c r="B291" s="134" t="s">
        <v>125</v>
      </c>
      <c r="C291" s="135">
        <f>C292</f>
        <v>60000</v>
      </c>
      <c r="D291" s="135">
        <f t="shared" ref="D291:E291" si="169">D292</f>
        <v>60000</v>
      </c>
      <c r="E291" s="135">
        <f t="shared" si="169"/>
        <v>0</v>
      </c>
      <c r="F291" s="125">
        <f t="shared" si="141"/>
        <v>100</v>
      </c>
      <c r="G291" s="223"/>
    </row>
    <row r="292" spans="1:7" ht="13.5" customHeight="1" x14ac:dyDescent="0.25">
      <c r="A292" s="204" t="s">
        <v>469</v>
      </c>
      <c r="B292" s="134" t="s">
        <v>127</v>
      </c>
      <c r="C292" s="135">
        <v>60000</v>
      </c>
      <c r="D292" s="225">
        <v>60000</v>
      </c>
      <c r="E292" s="226">
        <f t="shared" si="163"/>
        <v>0</v>
      </c>
      <c r="F292" s="125">
        <f t="shared" si="141"/>
        <v>100</v>
      </c>
      <c r="G292" s="223"/>
    </row>
    <row r="293" spans="1:7" ht="13.5" customHeight="1" x14ac:dyDescent="0.25">
      <c r="A293" s="204" t="s">
        <v>470</v>
      </c>
      <c r="B293" s="134" t="s">
        <v>129</v>
      </c>
      <c r="C293" s="135">
        <f>C294</f>
        <v>1440000</v>
      </c>
      <c r="D293" s="135">
        <f t="shared" ref="D293:E293" si="170">D294</f>
        <v>1440000</v>
      </c>
      <c r="E293" s="135">
        <f t="shared" si="170"/>
        <v>0</v>
      </c>
      <c r="F293" s="125">
        <f t="shared" si="141"/>
        <v>100</v>
      </c>
      <c r="G293" s="223"/>
    </row>
    <row r="294" spans="1:7" ht="13.5" customHeight="1" x14ac:dyDescent="0.25">
      <c r="A294" s="204" t="s">
        <v>471</v>
      </c>
      <c r="B294" s="134" t="s">
        <v>131</v>
      </c>
      <c r="C294" s="135">
        <v>1440000</v>
      </c>
      <c r="D294" s="122">
        <v>1440000</v>
      </c>
      <c r="E294" s="124">
        <f t="shared" si="163"/>
        <v>0</v>
      </c>
      <c r="F294" s="125">
        <f t="shared" si="141"/>
        <v>100</v>
      </c>
      <c r="G294" s="227"/>
    </row>
    <row r="295" spans="1:7" x14ac:dyDescent="0.25">
      <c r="A295" s="176"/>
      <c r="B295" s="147"/>
      <c r="C295" s="148"/>
      <c r="D295" s="211"/>
      <c r="E295" s="211"/>
      <c r="F295" s="149"/>
      <c r="G295" s="211"/>
    </row>
    <row r="296" spans="1:7" x14ac:dyDescent="0.25">
      <c r="A296" s="177"/>
      <c r="B296" s="157"/>
      <c r="C296" s="158"/>
      <c r="D296" s="186"/>
      <c r="E296" s="186"/>
      <c r="F296" s="160"/>
      <c r="G296" s="186"/>
    </row>
    <row r="297" spans="1:7" x14ac:dyDescent="0.25">
      <c r="A297" s="213"/>
      <c r="B297" s="150"/>
      <c r="C297" s="151"/>
      <c r="D297" s="210"/>
      <c r="E297" s="210"/>
      <c r="F297" s="153"/>
      <c r="G297" s="210">
        <v>8</v>
      </c>
    </row>
    <row r="298" spans="1:7" x14ac:dyDescent="0.25">
      <c r="A298" s="218" t="s">
        <v>77</v>
      </c>
      <c r="B298" s="219">
        <v>2</v>
      </c>
      <c r="C298" s="220" t="s">
        <v>78</v>
      </c>
      <c r="D298" s="220">
        <v>4</v>
      </c>
      <c r="E298" s="221">
        <v>5</v>
      </c>
      <c r="F298" s="220">
        <v>6</v>
      </c>
      <c r="G298" s="222">
        <v>7</v>
      </c>
    </row>
    <row r="299" spans="1:7" ht="15.75" thickBot="1" x14ac:dyDescent="0.3">
      <c r="A299" s="192" t="s">
        <v>472</v>
      </c>
      <c r="B299" s="175" t="s">
        <v>473</v>
      </c>
      <c r="C299" s="155">
        <f>C300+C308+C316+C324</f>
        <v>9960000</v>
      </c>
      <c r="D299" s="162">
        <f>D300+D308+D316+D324</f>
        <v>6850000</v>
      </c>
      <c r="E299" s="162">
        <f>E300+E308+E316+E324</f>
        <v>-3110000</v>
      </c>
      <c r="F299" s="229">
        <f t="shared" ref="F299:F331" si="171">D299/C299*100</f>
        <v>68.775100401606423</v>
      </c>
      <c r="G299" s="223"/>
    </row>
    <row r="300" spans="1:7" ht="15.75" thickBot="1" x14ac:dyDescent="0.3">
      <c r="A300" s="189" t="s">
        <v>474</v>
      </c>
      <c r="B300" s="174" t="s">
        <v>475</v>
      </c>
      <c r="C300" s="142">
        <f>C301</f>
        <v>1840000</v>
      </c>
      <c r="D300" s="180">
        <f t="shared" ref="D300:E300" si="172">D301</f>
        <v>0</v>
      </c>
      <c r="E300" s="180">
        <f t="shared" si="172"/>
        <v>-1840000</v>
      </c>
      <c r="F300" s="230">
        <f t="shared" si="171"/>
        <v>0</v>
      </c>
      <c r="G300" s="223"/>
    </row>
    <row r="301" spans="1:7" ht="15.75" thickBot="1" x14ac:dyDescent="0.3">
      <c r="A301" s="202" t="s">
        <v>476</v>
      </c>
      <c r="B301" s="143" t="s">
        <v>119</v>
      </c>
      <c r="C301" s="144">
        <f>C302+C304+C306</f>
        <v>1840000</v>
      </c>
      <c r="D301" s="144">
        <f t="shared" ref="D301" si="173">D302+D304+D306</f>
        <v>0</v>
      </c>
      <c r="E301" s="144">
        <f t="shared" ref="E301" si="174">E302+E304+E306</f>
        <v>-1840000</v>
      </c>
      <c r="F301" s="123">
        <f t="shared" si="171"/>
        <v>0</v>
      </c>
      <c r="G301" s="223"/>
    </row>
    <row r="302" spans="1:7" x14ac:dyDescent="0.25">
      <c r="A302" s="203" t="s">
        <v>477</v>
      </c>
      <c r="B302" s="145" t="s">
        <v>121</v>
      </c>
      <c r="C302" s="146">
        <f>C303</f>
        <v>310000</v>
      </c>
      <c r="D302" s="146">
        <f t="shared" ref="D302:E302" si="175">D303</f>
        <v>0</v>
      </c>
      <c r="E302" s="146">
        <f t="shared" si="175"/>
        <v>-310000</v>
      </c>
      <c r="F302" s="125">
        <f t="shared" si="171"/>
        <v>0</v>
      </c>
      <c r="G302" s="223"/>
    </row>
    <row r="303" spans="1:7" x14ac:dyDescent="0.25">
      <c r="A303" s="204" t="s">
        <v>478</v>
      </c>
      <c r="B303" s="134" t="s">
        <v>123</v>
      </c>
      <c r="C303" s="135">
        <v>310000</v>
      </c>
      <c r="D303" s="89">
        <v>0</v>
      </c>
      <c r="E303" s="226">
        <f t="shared" si="163"/>
        <v>-310000</v>
      </c>
      <c r="F303" s="125">
        <f t="shared" si="171"/>
        <v>0</v>
      </c>
      <c r="G303" s="223"/>
    </row>
    <row r="304" spans="1:7" x14ac:dyDescent="0.25">
      <c r="A304" s="204" t="s">
        <v>479</v>
      </c>
      <c r="B304" s="134" t="s">
        <v>125</v>
      </c>
      <c r="C304" s="135">
        <f>C305</f>
        <v>90000</v>
      </c>
      <c r="D304" s="135">
        <f t="shared" ref="D304:E304" si="176">D305</f>
        <v>0</v>
      </c>
      <c r="E304" s="135">
        <f t="shared" si="176"/>
        <v>-90000</v>
      </c>
      <c r="F304" s="125">
        <f t="shared" si="171"/>
        <v>0</v>
      </c>
      <c r="G304" s="223"/>
    </row>
    <row r="305" spans="1:7" x14ac:dyDescent="0.25">
      <c r="A305" s="204" t="s">
        <v>480</v>
      </c>
      <c r="B305" s="134" t="s">
        <v>127</v>
      </c>
      <c r="C305" s="135">
        <v>90000</v>
      </c>
      <c r="D305" s="89">
        <v>0</v>
      </c>
      <c r="E305" s="226">
        <f t="shared" si="163"/>
        <v>-90000</v>
      </c>
      <c r="F305" s="125">
        <f t="shared" si="171"/>
        <v>0</v>
      </c>
      <c r="G305" s="223"/>
    </row>
    <row r="306" spans="1:7" x14ac:dyDescent="0.25">
      <c r="A306" s="204" t="s">
        <v>481</v>
      </c>
      <c r="B306" s="134" t="s">
        <v>129</v>
      </c>
      <c r="C306" s="135">
        <f>C307</f>
        <v>1440000</v>
      </c>
      <c r="D306" s="135">
        <f t="shared" ref="D306:E306" si="177">D307</f>
        <v>0</v>
      </c>
      <c r="E306" s="135">
        <f t="shared" si="177"/>
        <v>-1440000</v>
      </c>
      <c r="F306" s="125">
        <f t="shared" si="171"/>
        <v>0</v>
      </c>
      <c r="G306" s="223"/>
    </row>
    <row r="307" spans="1:7" x14ac:dyDescent="0.25">
      <c r="A307" s="205" t="s">
        <v>482</v>
      </c>
      <c r="B307" s="138" t="s">
        <v>131</v>
      </c>
      <c r="C307" s="139">
        <v>1440000</v>
      </c>
      <c r="D307" s="231">
        <v>0</v>
      </c>
      <c r="E307" s="226">
        <f t="shared" si="163"/>
        <v>-1440000</v>
      </c>
      <c r="F307" s="126">
        <f t="shared" si="171"/>
        <v>0</v>
      </c>
      <c r="G307" s="223"/>
    </row>
    <row r="308" spans="1:7" ht="15.75" thickBot="1" x14ac:dyDescent="0.3">
      <c r="A308" s="206" t="s">
        <v>483</v>
      </c>
      <c r="B308" s="178" t="s">
        <v>484</v>
      </c>
      <c r="C308" s="179">
        <f>C309</f>
        <v>5560000</v>
      </c>
      <c r="D308" s="232">
        <f t="shared" ref="D308:E308" si="178">D309</f>
        <v>4810000</v>
      </c>
      <c r="E308" s="232">
        <f t="shared" si="178"/>
        <v>-750000</v>
      </c>
      <c r="F308" s="233">
        <f t="shared" si="171"/>
        <v>86.510791366906474</v>
      </c>
      <c r="G308" s="223"/>
    </row>
    <row r="309" spans="1:7" ht="15.75" thickBot="1" x14ac:dyDescent="0.3">
      <c r="A309" s="202" t="s">
        <v>485</v>
      </c>
      <c r="B309" s="143" t="s">
        <v>119</v>
      </c>
      <c r="C309" s="144">
        <f>C310+C312+C314</f>
        <v>5560000</v>
      </c>
      <c r="D309" s="144">
        <f t="shared" ref="D309" si="179">D310+D312+D314</f>
        <v>4810000</v>
      </c>
      <c r="E309" s="144">
        <f t="shared" ref="E309" si="180">E310+E312+E314</f>
        <v>-750000</v>
      </c>
      <c r="F309" s="123">
        <f t="shared" si="171"/>
        <v>86.510791366906474</v>
      </c>
      <c r="G309" s="223"/>
    </row>
    <row r="310" spans="1:7" x14ac:dyDescent="0.25">
      <c r="A310" s="203" t="s">
        <v>486</v>
      </c>
      <c r="B310" s="145" t="s">
        <v>121</v>
      </c>
      <c r="C310" s="146">
        <f>C311</f>
        <v>130000</v>
      </c>
      <c r="D310" s="146">
        <f t="shared" ref="D310:E310" si="181">D311</f>
        <v>70000</v>
      </c>
      <c r="E310" s="146">
        <f t="shared" si="181"/>
        <v>-60000</v>
      </c>
      <c r="F310" s="125">
        <f t="shared" si="171"/>
        <v>53.846153846153847</v>
      </c>
      <c r="G310" s="223"/>
    </row>
    <row r="311" spans="1:7" x14ac:dyDescent="0.25">
      <c r="A311" s="204" t="s">
        <v>487</v>
      </c>
      <c r="B311" s="134" t="s">
        <v>123</v>
      </c>
      <c r="C311" s="135">
        <v>130000</v>
      </c>
      <c r="D311" s="225">
        <v>70000</v>
      </c>
      <c r="E311" s="226">
        <f t="shared" si="163"/>
        <v>-60000</v>
      </c>
      <c r="F311" s="125">
        <f t="shared" si="171"/>
        <v>53.846153846153847</v>
      </c>
      <c r="G311" s="223"/>
    </row>
    <row r="312" spans="1:7" x14ac:dyDescent="0.25">
      <c r="A312" s="204" t="s">
        <v>488</v>
      </c>
      <c r="B312" s="134" t="s">
        <v>125</v>
      </c>
      <c r="C312" s="135">
        <f>C313</f>
        <v>30000</v>
      </c>
      <c r="D312" s="135">
        <f t="shared" ref="D312:E312" si="182">D313</f>
        <v>30000</v>
      </c>
      <c r="E312" s="135">
        <f t="shared" si="182"/>
        <v>0</v>
      </c>
      <c r="F312" s="125">
        <f t="shared" si="171"/>
        <v>100</v>
      </c>
      <c r="G312" s="223"/>
    </row>
    <row r="313" spans="1:7" x14ac:dyDescent="0.25">
      <c r="A313" s="204" t="s">
        <v>489</v>
      </c>
      <c r="B313" s="134" t="s">
        <v>127</v>
      </c>
      <c r="C313" s="135">
        <v>30000</v>
      </c>
      <c r="D313" s="225">
        <v>30000</v>
      </c>
      <c r="E313" s="226">
        <f t="shared" si="163"/>
        <v>0</v>
      </c>
      <c r="F313" s="125">
        <f t="shared" si="171"/>
        <v>100</v>
      </c>
      <c r="G313" s="223"/>
    </row>
    <row r="314" spans="1:7" x14ac:dyDescent="0.25">
      <c r="A314" s="204" t="s">
        <v>490</v>
      </c>
      <c r="B314" s="134" t="s">
        <v>129</v>
      </c>
      <c r="C314" s="135">
        <f>C315</f>
        <v>5400000</v>
      </c>
      <c r="D314" s="135">
        <f t="shared" ref="D314:E314" si="183">D315</f>
        <v>4710000</v>
      </c>
      <c r="E314" s="135">
        <f t="shared" si="183"/>
        <v>-690000</v>
      </c>
      <c r="F314" s="125">
        <f t="shared" si="171"/>
        <v>87.222222222222229</v>
      </c>
      <c r="G314" s="223"/>
    </row>
    <row r="315" spans="1:7" x14ac:dyDescent="0.25">
      <c r="A315" s="204" t="s">
        <v>491</v>
      </c>
      <c r="B315" s="134" t="s">
        <v>131</v>
      </c>
      <c r="C315" s="135">
        <v>5400000</v>
      </c>
      <c r="D315" s="225">
        <v>4710000</v>
      </c>
      <c r="E315" s="226">
        <f t="shared" si="163"/>
        <v>-690000</v>
      </c>
      <c r="F315" s="125">
        <f t="shared" si="171"/>
        <v>87.222222222222229</v>
      </c>
      <c r="G315" s="223"/>
    </row>
    <row r="316" spans="1:7" ht="15.75" thickBot="1" x14ac:dyDescent="0.3">
      <c r="A316" s="189" t="s">
        <v>492</v>
      </c>
      <c r="B316" s="141" t="s">
        <v>493</v>
      </c>
      <c r="C316" s="142">
        <f>C317</f>
        <v>2040000</v>
      </c>
      <c r="D316" s="180">
        <f t="shared" ref="D316:E316" si="184">D317</f>
        <v>2040000</v>
      </c>
      <c r="E316" s="180">
        <f t="shared" si="184"/>
        <v>0</v>
      </c>
      <c r="F316" s="164">
        <f t="shared" si="171"/>
        <v>100</v>
      </c>
      <c r="G316" s="223"/>
    </row>
    <row r="317" spans="1:7" ht="15.75" thickBot="1" x14ac:dyDescent="0.3">
      <c r="A317" s="202" t="s">
        <v>494</v>
      </c>
      <c r="B317" s="143" t="s">
        <v>119</v>
      </c>
      <c r="C317" s="144">
        <f>C318+C320+C322</f>
        <v>2040000</v>
      </c>
      <c r="D317" s="144">
        <f t="shared" ref="D317" si="185">D318+D320+D322</f>
        <v>2040000</v>
      </c>
      <c r="E317" s="144">
        <f t="shared" ref="E317" si="186">E318+E320+E322</f>
        <v>0</v>
      </c>
      <c r="F317" s="224">
        <f t="shared" si="171"/>
        <v>100</v>
      </c>
      <c r="G317" s="223"/>
    </row>
    <row r="318" spans="1:7" x14ac:dyDescent="0.25">
      <c r="A318" s="203" t="s">
        <v>495</v>
      </c>
      <c r="B318" s="145" t="s">
        <v>121</v>
      </c>
      <c r="C318" s="146">
        <f>C319</f>
        <v>75000</v>
      </c>
      <c r="D318" s="146">
        <f t="shared" ref="D318:E318" si="187">D319</f>
        <v>75000</v>
      </c>
      <c r="E318" s="146">
        <f t="shared" si="187"/>
        <v>0</v>
      </c>
      <c r="F318" s="123">
        <f t="shared" si="171"/>
        <v>100</v>
      </c>
      <c r="G318" s="223"/>
    </row>
    <row r="319" spans="1:7" x14ac:dyDescent="0.25">
      <c r="A319" s="204" t="s">
        <v>496</v>
      </c>
      <c r="B319" s="134" t="s">
        <v>123</v>
      </c>
      <c r="C319" s="135">
        <v>75000</v>
      </c>
      <c r="D319" s="225">
        <v>75000</v>
      </c>
      <c r="E319" s="226">
        <f t="shared" si="163"/>
        <v>0</v>
      </c>
      <c r="F319" s="125">
        <f t="shared" si="171"/>
        <v>100</v>
      </c>
      <c r="G319" s="223"/>
    </row>
    <row r="320" spans="1:7" x14ac:dyDescent="0.25">
      <c r="A320" s="204" t="s">
        <v>497</v>
      </c>
      <c r="B320" s="134" t="s">
        <v>125</v>
      </c>
      <c r="C320" s="135">
        <f>C321</f>
        <v>45000</v>
      </c>
      <c r="D320" s="135">
        <f t="shared" ref="D320:E320" si="188">D321</f>
        <v>45000</v>
      </c>
      <c r="E320" s="135">
        <f t="shared" si="188"/>
        <v>0</v>
      </c>
      <c r="F320" s="125">
        <f t="shared" si="171"/>
        <v>100</v>
      </c>
      <c r="G320" s="223"/>
    </row>
    <row r="321" spans="1:7" x14ac:dyDescent="0.25">
      <c r="A321" s="204" t="s">
        <v>498</v>
      </c>
      <c r="B321" s="134" t="s">
        <v>127</v>
      </c>
      <c r="C321" s="135">
        <v>45000</v>
      </c>
      <c r="D321" s="225">
        <v>45000</v>
      </c>
      <c r="E321" s="226">
        <f t="shared" si="163"/>
        <v>0</v>
      </c>
      <c r="F321" s="125">
        <f t="shared" si="171"/>
        <v>100</v>
      </c>
      <c r="G321" s="223"/>
    </row>
    <row r="322" spans="1:7" x14ac:dyDescent="0.25">
      <c r="A322" s="204" t="s">
        <v>499</v>
      </c>
      <c r="B322" s="134" t="s">
        <v>129</v>
      </c>
      <c r="C322" s="135">
        <f>C323</f>
        <v>1920000</v>
      </c>
      <c r="D322" s="135">
        <f t="shared" ref="D322:E322" si="189">D323</f>
        <v>1920000</v>
      </c>
      <c r="E322" s="135">
        <f t="shared" si="189"/>
        <v>0</v>
      </c>
      <c r="F322" s="125">
        <f t="shared" si="171"/>
        <v>100</v>
      </c>
      <c r="G322" s="223"/>
    </row>
    <row r="323" spans="1:7" x14ac:dyDescent="0.25">
      <c r="A323" s="204" t="s">
        <v>500</v>
      </c>
      <c r="B323" s="134" t="s">
        <v>131</v>
      </c>
      <c r="C323" s="135">
        <v>1920000</v>
      </c>
      <c r="D323" s="225">
        <v>1920000</v>
      </c>
      <c r="E323" s="226">
        <f t="shared" si="163"/>
        <v>0</v>
      </c>
      <c r="F323" s="125">
        <f t="shared" si="171"/>
        <v>100</v>
      </c>
      <c r="G323" s="223"/>
    </row>
    <row r="324" spans="1:7" ht="15.75" thickBot="1" x14ac:dyDescent="0.3">
      <c r="A324" s="189" t="s">
        <v>501</v>
      </c>
      <c r="B324" s="141" t="s">
        <v>502</v>
      </c>
      <c r="C324" s="142">
        <f>C325</f>
        <v>520000</v>
      </c>
      <c r="D324" s="180">
        <f t="shared" ref="D324:E324" si="190">D325</f>
        <v>0</v>
      </c>
      <c r="E324" s="180">
        <f t="shared" si="190"/>
        <v>-520000</v>
      </c>
      <c r="F324" s="164">
        <f t="shared" si="171"/>
        <v>0</v>
      </c>
      <c r="G324" s="223"/>
    </row>
    <row r="325" spans="1:7" ht="15.75" thickBot="1" x14ac:dyDescent="0.3">
      <c r="A325" s="202" t="s">
        <v>503</v>
      </c>
      <c r="B325" s="143" t="s">
        <v>119</v>
      </c>
      <c r="C325" s="144">
        <f>C326+C328+C330</f>
        <v>520000</v>
      </c>
      <c r="D325" s="144">
        <f t="shared" ref="D325" si="191">D326+D328+D330</f>
        <v>0</v>
      </c>
      <c r="E325" s="144">
        <f t="shared" ref="E325" si="192">E326+E328+E330</f>
        <v>-520000</v>
      </c>
      <c r="F325" s="224">
        <f t="shared" si="171"/>
        <v>0</v>
      </c>
      <c r="G325" s="223"/>
    </row>
    <row r="326" spans="1:7" x14ac:dyDescent="0.25">
      <c r="A326" s="203" t="s">
        <v>504</v>
      </c>
      <c r="B326" s="145" t="s">
        <v>121</v>
      </c>
      <c r="C326" s="146">
        <f>C327</f>
        <v>65000</v>
      </c>
      <c r="D326" s="146">
        <f t="shared" ref="D326:E326" si="193">D327</f>
        <v>0</v>
      </c>
      <c r="E326" s="146">
        <f t="shared" si="193"/>
        <v>-65000</v>
      </c>
      <c r="F326" s="123">
        <f t="shared" si="171"/>
        <v>0</v>
      </c>
      <c r="G326" s="223"/>
    </row>
    <row r="327" spans="1:7" x14ac:dyDescent="0.25">
      <c r="A327" s="204" t="s">
        <v>505</v>
      </c>
      <c r="B327" s="134" t="s">
        <v>123</v>
      </c>
      <c r="C327" s="135">
        <v>65000</v>
      </c>
      <c r="D327" s="89">
        <v>0</v>
      </c>
      <c r="E327" s="226">
        <f t="shared" si="163"/>
        <v>-65000</v>
      </c>
      <c r="F327" s="125">
        <f t="shared" si="171"/>
        <v>0</v>
      </c>
      <c r="G327" s="223"/>
    </row>
    <row r="328" spans="1:7" x14ac:dyDescent="0.25">
      <c r="A328" s="204" t="s">
        <v>506</v>
      </c>
      <c r="B328" s="134" t="s">
        <v>125</v>
      </c>
      <c r="C328" s="135">
        <f>C329</f>
        <v>15000</v>
      </c>
      <c r="D328" s="135">
        <f t="shared" ref="D328:E328" si="194">D329</f>
        <v>0</v>
      </c>
      <c r="E328" s="135">
        <f t="shared" si="194"/>
        <v>-15000</v>
      </c>
      <c r="F328" s="125">
        <f t="shared" si="171"/>
        <v>0</v>
      </c>
      <c r="G328" s="223"/>
    </row>
    <row r="329" spans="1:7" x14ac:dyDescent="0.25">
      <c r="A329" s="204" t="s">
        <v>507</v>
      </c>
      <c r="B329" s="134" t="s">
        <v>127</v>
      </c>
      <c r="C329" s="135">
        <v>15000</v>
      </c>
      <c r="D329" s="89">
        <v>0</v>
      </c>
      <c r="E329" s="226">
        <f t="shared" si="163"/>
        <v>-15000</v>
      </c>
      <c r="F329" s="125">
        <f t="shared" si="171"/>
        <v>0</v>
      </c>
      <c r="G329" s="223"/>
    </row>
    <row r="330" spans="1:7" x14ac:dyDescent="0.25">
      <c r="A330" s="204" t="s">
        <v>508</v>
      </c>
      <c r="B330" s="134" t="s">
        <v>129</v>
      </c>
      <c r="C330" s="135">
        <f>C331</f>
        <v>440000</v>
      </c>
      <c r="D330" s="135">
        <f t="shared" ref="D330:E330" si="195">D331</f>
        <v>0</v>
      </c>
      <c r="E330" s="135">
        <f t="shared" si="195"/>
        <v>-440000</v>
      </c>
      <c r="F330" s="125">
        <f t="shared" si="171"/>
        <v>0</v>
      </c>
      <c r="G330" s="223"/>
    </row>
    <row r="331" spans="1:7" x14ac:dyDescent="0.25">
      <c r="A331" s="204" t="s">
        <v>509</v>
      </c>
      <c r="B331" s="134" t="s">
        <v>131</v>
      </c>
      <c r="C331" s="135">
        <v>440000</v>
      </c>
      <c r="D331" s="89">
        <v>0</v>
      </c>
      <c r="E331" s="124">
        <f t="shared" si="163"/>
        <v>-440000</v>
      </c>
      <c r="F331" s="125">
        <f t="shared" si="171"/>
        <v>0</v>
      </c>
      <c r="G331" s="227"/>
    </row>
    <row r="332" spans="1:7" x14ac:dyDescent="0.25">
      <c r="A332" s="176"/>
      <c r="B332" s="147"/>
      <c r="C332" s="148"/>
      <c r="D332" s="119"/>
      <c r="E332" s="211"/>
      <c r="F332" s="149"/>
      <c r="G332" s="211"/>
    </row>
    <row r="333" spans="1:7" ht="13.5" customHeight="1" x14ac:dyDescent="0.25">
      <c r="A333" s="213"/>
      <c r="B333" s="150"/>
      <c r="C333" s="151"/>
      <c r="D333" s="152"/>
      <c r="E333" s="210"/>
      <c r="F333" s="153"/>
      <c r="G333" s="210">
        <v>9</v>
      </c>
    </row>
    <row r="334" spans="1:7" ht="13.5" customHeight="1" x14ac:dyDescent="0.25">
      <c r="A334" s="218" t="s">
        <v>77</v>
      </c>
      <c r="B334" s="219">
        <v>2</v>
      </c>
      <c r="C334" s="220" t="s">
        <v>78</v>
      </c>
      <c r="D334" s="220">
        <v>4</v>
      </c>
      <c r="E334" s="221">
        <v>5</v>
      </c>
      <c r="F334" s="220">
        <v>6</v>
      </c>
      <c r="G334" s="222">
        <v>7</v>
      </c>
    </row>
    <row r="335" spans="1:7" ht="13.5" customHeight="1" x14ac:dyDescent="0.25">
      <c r="A335" s="192" t="s">
        <v>510</v>
      </c>
      <c r="B335" s="154" t="s">
        <v>511</v>
      </c>
      <c r="C335" s="155">
        <f>C336</f>
        <v>1340000</v>
      </c>
      <c r="D335" s="162">
        <f t="shared" ref="D335:E336" si="196">D336</f>
        <v>1340000</v>
      </c>
      <c r="E335" s="162">
        <f t="shared" si="196"/>
        <v>0</v>
      </c>
      <c r="F335" s="162">
        <f t="shared" ref="F335:F371" si="197">D335/C335*100</f>
        <v>100</v>
      </c>
      <c r="G335" s="223"/>
    </row>
    <row r="336" spans="1:7" ht="13.5" customHeight="1" thickBot="1" x14ac:dyDescent="0.3">
      <c r="A336" s="189" t="s">
        <v>512</v>
      </c>
      <c r="B336" s="141" t="s">
        <v>513</v>
      </c>
      <c r="C336" s="142">
        <f>C337</f>
        <v>1340000</v>
      </c>
      <c r="D336" s="180">
        <f t="shared" si="196"/>
        <v>1340000</v>
      </c>
      <c r="E336" s="180">
        <f t="shared" si="196"/>
        <v>0</v>
      </c>
      <c r="F336" s="164">
        <f t="shared" si="197"/>
        <v>100</v>
      </c>
      <c r="G336" s="223"/>
    </row>
    <row r="337" spans="1:7" ht="13.5" customHeight="1" thickBot="1" x14ac:dyDescent="0.3">
      <c r="A337" s="202" t="s">
        <v>514</v>
      </c>
      <c r="B337" s="143" t="s">
        <v>119</v>
      </c>
      <c r="C337" s="144">
        <f>C338+C340+C342</f>
        <v>1340000</v>
      </c>
      <c r="D337" s="144">
        <f t="shared" ref="D337" si="198">D338+D340+D342</f>
        <v>1340000</v>
      </c>
      <c r="E337" s="144">
        <f t="shared" ref="E337" si="199">E338+E340+E342</f>
        <v>0</v>
      </c>
      <c r="F337" s="224">
        <f t="shared" si="197"/>
        <v>100</v>
      </c>
      <c r="G337" s="223"/>
    </row>
    <row r="338" spans="1:7" ht="13.5" customHeight="1" x14ac:dyDescent="0.25">
      <c r="A338" s="203" t="s">
        <v>515</v>
      </c>
      <c r="B338" s="145" t="s">
        <v>121</v>
      </c>
      <c r="C338" s="146">
        <f>C339</f>
        <v>50000</v>
      </c>
      <c r="D338" s="228">
        <f t="shared" ref="D338:E338" si="200">D339</f>
        <v>50000</v>
      </c>
      <c r="E338" s="228">
        <f t="shared" si="200"/>
        <v>0</v>
      </c>
      <c r="F338" s="123">
        <f t="shared" si="197"/>
        <v>100</v>
      </c>
      <c r="G338" s="223"/>
    </row>
    <row r="339" spans="1:7" ht="13.5" customHeight="1" x14ac:dyDescent="0.25">
      <c r="A339" s="204" t="s">
        <v>516</v>
      </c>
      <c r="B339" s="134" t="s">
        <v>123</v>
      </c>
      <c r="C339" s="135">
        <v>50000</v>
      </c>
      <c r="D339" s="225">
        <v>50000</v>
      </c>
      <c r="E339" s="226">
        <f t="shared" si="163"/>
        <v>0</v>
      </c>
      <c r="F339" s="125">
        <f t="shared" si="197"/>
        <v>100</v>
      </c>
      <c r="G339" s="223"/>
    </row>
    <row r="340" spans="1:7" ht="13.5" customHeight="1" x14ac:dyDescent="0.25">
      <c r="A340" s="204" t="s">
        <v>517</v>
      </c>
      <c r="B340" s="134" t="s">
        <v>125</v>
      </c>
      <c r="C340" s="135">
        <f>C341</f>
        <v>15000</v>
      </c>
      <c r="D340" s="135">
        <f t="shared" ref="D340:E340" si="201">D341</f>
        <v>15000</v>
      </c>
      <c r="E340" s="135">
        <f t="shared" si="201"/>
        <v>0</v>
      </c>
      <c r="F340" s="125">
        <f t="shared" si="197"/>
        <v>100</v>
      </c>
      <c r="G340" s="223"/>
    </row>
    <row r="341" spans="1:7" ht="13.5" customHeight="1" x14ac:dyDescent="0.25">
      <c r="A341" s="204" t="s">
        <v>518</v>
      </c>
      <c r="B341" s="134" t="s">
        <v>127</v>
      </c>
      <c r="C341" s="135">
        <v>15000</v>
      </c>
      <c r="D341" s="225">
        <v>15000</v>
      </c>
      <c r="E341" s="226">
        <f t="shared" si="163"/>
        <v>0</v>
      </c>
      <c r="F341" s="125">
        <f t="shared" si="197"/>
        <v>100</v>
      </c>
      <c r="G341" s="223"/>
    </row>
    <row r="342" spans="1:7" ht="13.5" customHeight="1" x14ac:dyDescent="0.25">
      <c r="A342" s="204" t="s">
        <v>519</v>
      </c>
      <c r="B342" s="134" t="s">
        <v>129</v>
      </c>
      <c r="C342" s="135">
        <f>C343</f>
        <v>1275000</v>
      </c>
      <c r="D342" s="135">
        <f t="shared" ref="D342:E342" si="202">D343</f>
        <v>1275000</v>
      </c>
      <c r="E342" s="135">
        <f t="shared" si="202"/>
        <v>0</v>
      </c>
      <c r="F342" s="125">
        <f t="shared" si="197"/>
        <v>100</v>
      </c>
      <c r="G342" s="223"/>
    </row>
    <row r="343" spans="1:7" ht="13.5" customHeight="1" x14ac:dyDescent="0.25">
      <c r="A343" s="204" t="s">
        <v>520</v>
      </c>
      <c r="B343" s="134" t="s">
        <v>131</v>
      </c>
      <c r="C343" s="135">
        <v>1275000</v>
      </c>
      <c r="D343" s="225">
        <v>1275000</v>
      </c>
      <c r="E343" s="226">
        <f t="shared" si="163"/>
        <v>0</v>
      </c>
      <c r="F343" s="125">
        <f t="shared" si="197"/>
        <v>100</v>
      </c>
      <c r="G343" s="223"/>
    </row>
    <row r="344" spans="1:7" ht="13.5" customHeight="1" x14ac:dyDescent="0.25">
      <c r="A344" s="192" t="s">
        <v>521</v>
      </c>
      <c r="B344" s="154" t="s">
        <v>522</v>
      </c>
      <c r="C344" s="155">
        <f>C345+C353+C364+C376</f>
        <v>7554500</v>
      </c>
      <c r="D344" s="162">
        <f>D345+D353+D364+D376</f>
        <v>7553250</v>
      </c>
      <c r="E344" s="162">
        <f>E345+E353+E364+E376</f>
        <v>-1250</v>
      </c>
      <c r="F344" s="162">
        <f t="shared" si="197"/>
        <v>99.983453570719433</v>
      </c>
      <c r="G344" s="223"/>
    </row>
    <row r="345" spans="1:7" ht="13.5" customHeight="1" thickBot="1" x14ac:dyDescent="0.3">
      <c r="A345" s="189" t="s">
        <v>523</v>
      </c>
      <c r="B345" s="141" t="s">
        <v>524</v>
      </c>
      <c r="C345" s="142">
        <f>C346</f>
        <v>1439500</v>
      </c>
      <c r="D345" s="180">
        <f t="shared" ref="D345:E345" si="203">D346</f>
        <v>1439000</v>
      </c>
      <c r="E345" s="180">
        <f t="shared" si="203"/>
        <v>-500</v>
      </c>
      <c r="F345" s="164">
        <f t="shared" si="197"/>
        <v>99.965265717262938</v>
      </c>
      <c r="G345" s="223"/>
    </row>
    <row r="346" spans="1:7" ht="13.5" customHeight="1" thickBot="1" x14ac:dyDescent="0.3">
      <c r="A346" s="202" t="s">
        <v>525</v>
      </c>
      <c r="B346" s="143" t="s">
        <v>119</v>
      </c>
      <c r="C346" s="144">
        <f>C347+C349+C351</f>
        <v>1439500</v>
      </c>
      <c r="D346" s="144">
        <f t="shared" ref="D346" si="204">D347+D349+D351</f>
        <v>1439000</v>
      </c>
      <c r="E346" s="144">
        <f t="shared" ref="E346" si="205">E347+E349+E351</f>
        <v>-500</v>
      </c>
      <c r="F346" s="224">
        <f t="shared" si="197"/>
        <v>99.965265717262938</v>
      </c>
      <c r="G346" s="223"/>
    </row>
    <row r="347" spans="1:7" ht="13.5" customHeight="1" x14ac:dyDescent="0.25">
      <c r="A347" s="203" t="s">
        <v>526</v>
      </c>
      <c r="B347" s="145" t="s">
        <v>121</v>
      </c>
      <c r="C347" s="146">
        <f>C348</f>
        <v>89500</v>
      </c>
      <c r="D347" s="146">
        <f t="shared" ref="D347:E347" si="206">D348</f>
        <v>89000</v>
      </c>
      <c r="E347" s="146">
        <f t="shared" si="206"/>
        <v>-500</v>
      </c>
      <c r="F347" s="123">
        <f t="shared" si="197"/>
        <v>99.441340782122893</v>
      </c>
      <c r="G347" s="223"/>
    </row>
    <row r="348" spans="1:7" ht="13.5" customHeight="1" x14ac:dyDescent="0.25">
      <c r="A348" s="204" t="s">
        <v>527</v>
      </c>
      <c r="B348" s="134" t="s">
        <v>123</v>
      </c>
      <c r="C348" s="135">
        <v>89500</v>
      </c>
      <c r="D348" s="225">
        <v>89000</v>
      </c>
      <c r="E348" s="226">
        <f t="shared" si="163"/>
        <v>-500</v>
      </c>
      <c r="F348" s="125">
        <f t="shared" si="197"/>
        <v>99.441340782122893</v>
      </c>
      <c r="G348" s="223"/>
    </row>
    <row r="349" spans="1:7" ht="13.5" customHeight="1" x14ac:dyDescent="0.25">
      <c r="A349" s="204" t="s">
        <v>528</v>
      </c>
      <c r="B349" s="134" t="s">
        <v>125</v>
      </c>
      <c r="C349" s="135">
        <f>C350</f>
        <v>30000</v>
      </c>
      <c r="D349" s="135">
        <f t="shared" ref="D349:E349" si="207">D350</f>
        <v>30000</v>
      </c>
      <c r="E349" s="135">
        <f t="shared" si="207"/>
        <v>0</v>
      </c>
      <c r="F349" s="125">
        <f t="shared" si="197"/>
        <v>100</v>
      </c>
      <c r="G349" s="223"/>
    </row>
    <row r="350" spans="1:7" ht="13.5" customHeight="1" x14ac:dyDescent="0.25">
      <c r="A350" s="204" t="s">
        <v>529</v>
      </c>
      <c r="B350" s="134" t="s">
        <v>127</v>
      </c>
      <c r="C350" s="135">
        <v>30000</v>
      </c>
      <c r="D350" s="225">
        <v>30000</v>
      </c>
      <c r="E350" s="226">
        <f t="shared" si="163"/>
        <v>0</v>
      </c>
      <c r="F350" s="125">
        <f t="shared" si="197"/>
        <v>100</v>
      </c>
      <c r="G350" s="223"/>
    </row>
    <row r="351" spans="1:7" ht="13.5" customHeight="1" x14ac:dyDescent="0.25">
      <c r="A351" s="204" t="s">
        <v>530</v>
      </c>
      <c r="B351" s="134" t="s">
        <v>129</v>
      </c>
      <c r="C351" s="135">
        <f>C352</f>
        <v>1320000</v>
      </c>
      <c r="D351" s="135">
        <f t="shared" ref="D351:E351" si="208">D352</f>
        <v>1320000</v>
      </c>
      <c r="E351" s="135">
        <f t="shared" si="208"/>
        <v>0</v>
      </c>
      <c r="F351" s="125">
        <f t="shared" si="197"/>
        <v>100</v>
      </c>
      <c r="G351" s="223"/>
    </row>
    <row r="352" spans="1:7" ht="13.5" customHeight="1" x14ac:dyDescent="0.25">
      <c r="A352" s="204" t="s">
        <v>531</v>
      </c>
      <c r="B352" s="134" t="s">
        <v>131</v>
      </c>
      <c r="C352" s="135">
        <v>1320000</v>
      </c>
      <c r="D352" s="225">
        <v>1320000</v>
      </c>
      <c r="E352" s="226">
        <f t="shared" ref="E352:E410" si="209">D352-C352</f>
        <v>0</v>
      </c>
      <c r="F352" s="125">
        <f t="shared" si="197"/>
        <v>100</v>
      </c>
      <c r="G352" s="223"/>
    </row>
    <row r="353" spans="1:7" ht="13.5" customHeight="1" thickBot="1" x14ac:dyDescent="0.3">
      <c r="A353" s="189" t="s">
        <v>532</v>
      </c>
      <c r="B353" s="141" t="s">
        <v>533</v>
      </c>
      <c r="C353" s="142">
        <f>C354+C357</f>
        <v>3095000</v>
      </c>
      <c r="D353" s="180">
        <f t="shared" ref="D353" si="210">D354+D357</f>
        <v>3094250</v>
      </c>
      <c r="E353" s="180">
        <f t="shared" ref="E353" si="211">E354+E357</f>
        <v>-750</v>
      </c>
      <c r="F353" s="164">
        <f t="shared" si="197"/>
        <v>99.975767366720518</v>
      </c>
      <c r="G353" s="223"/>
    </row>
    <row r="354" spans="1:7" ht="13.5" customHeight="1" thickBot="1" x14ac:dyDescent="0.3">
      <c r="A354" s="190" t="s">
        <v>534</v>
      </c>
      <c r="B354" s="143" t="s">
        <v>84</v>
      </c>
      <c r="C354" s="144">
        <f>C355</f>
        <v>1825000</v>
      </c>
      <c r="D354" s="144">
        <f t="shared" ref="D354:E355" si="212">D355</f>
        <v>1825000</v>
      </c>
      <c r="E354" s="144">
        <f t="shared" si="212"/>
        <v>0</v>
      </c>
      <c r="F354" s="224">
        <f t="shared" si="197"/>
        <v>100</v>
      </c>
      <c r="G354" s="223"/>
    </row>
    <row r="355" spans="1:7" ht="13.5" customHeight="1" x14ac:dyDescent="0.25">
      <c r="A355" s="191" t="s">
        <v>535</v>
      </c>
      <c r="B355" s="145" t="s">
        <v>115</v>
      </c>
      <c r="C355" s="146">
        <f>C356</f>
        <v>1825000</v>
      </c>
      <c r="D355" s="146">
        <f t="shared" si="212"/>
        <v>1825000</v>
      </c>
      <c r="E355" s="146">
        <f t="shared" si="212"/>
        <v>0</v>
      </c>
      <c r="F355" s="123">
        <f t="shared" si="197"/>
        <v>100</v>
      </c>
      <c r="G355" s="223"/>
    </row>
    <row r="356" spans="1:7" ht="13.5" customHeight="1" thickBot="1" x14ac:dyDescent="0.3">
      <c r="A356" s="188" t="s">
        <v>536</v>
      </c>
      <c r="B356" s="138" t="s">
        <v>117</v>
      </c>
      <c r="C356" s="139">
        <v>1825000</v>
      </c>
      <c r="D356" s="225">
        <v>1825000</v>
      </c>
      <c r="E356" s="226">
        <f t="shared" si="209"/>
        <v>0</v>
      </c>
      <c r="F356" s="126">
        <f t="shared" si="197"/>
        <v>100</v>
      </c>
      <c r="G356" s="223"/>
    </row>
    <row r="357" spans="1:7" ht="13.5" customHeight="1" thickBot="1" x14ac:dyDescent="0.3">
      <c r="A357" s="202" t="s">
        <v>537</v>
      </c>
      <c r="B357" s="143" t="s">
        <v>119</v>
      </c>
      <c r="C357" s="144">
        <f>C358+C360+C362</f>
        <v>1270000</v>
      </c>
      <c r="D357" s="144">
        <f t="shared" ref="D357" si="213">D358+D360+D362</f>
        <v>1269250</v>
      </c>
      <c r="E357" s="144">
        <f t="shared" ref="E357" si="214">E358+E360+E362</f>
        <v>-750</v>
      </c>
      <c r="F357" s="224">
        <f t="shared" si="197"/>
        <v>99.940944881889763</v>
      </c>
      <c r="G357" s="223"/>
    </row>
    <row r="358" spans="1:7" ht="13.5" customHeight="1" x14ac:dyDescent="0.25">
      <c r="A358" s="203" t="s">
        <v>538</v>
      </c>
      <c r="B358" s="145" t="s">
        <v>121</v>
      </c>
      <c r="C358" s="146">
        <f>C359</f>
        <v>195000</v>
      </c>
      <c r="D358" s="146">
        <f t="shared" ref="D358:E358" si="215">D359</f>
        <v>195000</v>
      </c>
      <c r="E358" s="146">
        <f t="shared" si="215"/>
        <v>0</v>
      </c>
      <c r="F358" s="123">
        <f t="shared" si="197"/>
        <v>100</v>
      </c>
      <c r="G358" s="223"/>
    </row>
    <row r="359" spans="1:7" ht="13.5" customHeight="1" x14ac:dyDescent="0.25">
      <c r="A359" s="204" t="s">
        <v>539</v>
      </c>
      <c r="B359" s="134" t="s">
        <v>123</v>
      </c>
      <c r="C359" s="135">
        <v>195000</v>
      </c>
      <c r="D359" s="225">
        <v>195000</v>
      </c>
      <c r="E359" s="226">
        <f t="shared" si="209"/>
        <v>0</v>
      </c>
      <c r="F359" s="125">
        <f t="shared" si="197"/>
        <v>100</v>
      </c>
      <c r="G359" s="223"/>
    </row>
    <row r="360" spans="1:7" ht="13.5" customHeight="1" x14ac:dyDescent="0.25">
      <c r="A360" s="204" t="s">
        <v>540</v>
      </c>
      <c r="B360" s="134" t="s">
        <v>125</v>
      </c>
      <c r="C360" s="135">
        <f>C361</f>
        <v>75000</v>
      </c>
      <c r="D360" s="135">
        <f t="shared" ref="D360:E360" si="216">D361</f>
        <v>74250</v>
      </c>
      <c r="E360" s="135">
        <f t="shared" si="216"/>
        <v>-750</v>
      </c>
      <c r="F360" s="125">
        <f t="shared" si="197"/>
        <v>99</v>
      </c>
      <c r="G360" s="223"/>
    </row>
    <row r="361" spans="1:7" ht="13.5" customHeight="1" x14ac:dyDescent="0.25">
      <c r="A361" s="204" t="s">
        <v>541</v>
      </c>
      <c r="B361" s="134" t="s">
        <v>127</v>
      </c>
      <c r="C361" s="135">
        <v>75000</v>
      </c>
      <c r="D361" s="225">
        <v>74250</v>
      </c>
      <c r="E361" s="226">
        <f t="shared" si="209"/>
        <v>-750</v>
      </c>
      <c r="F361" s="125">
        <f t="shared" si="197"/>
        <v>99</v>
      </c>
      <c r="G361" s="223"/>
    </row>
    <row r="362" spans="1:7" ht="13.5" customHeight="1" x14ac:dyDescent="0.25">
      <c r="A362" s="204" t="s">
        <v>542</v>
      </c>
      <c r="B362" s="134" t="s">
        <v>129</v>
      </c>
      <c r="C362" s="135">
        <f>C363</f>
        <v>1000000</v>
      </c>
      <c r="D362" s="135">
        <f t="shared" ref="D362:E362" si="217">D363</f>
        <v>1000000</v>
      </c>
      <c r="E362" s="135">
        <f t="shared" si="217"/>
        <v>0</v>
      </c>
      <c r="F362" s="125">
        <f t="shared" si="197"/>
        <v>100</v>
      </c>
      <c r="G362" s="223"/>
    </row>
    <row r="363" spans="1:7" ht="13.5" customHeight="1" x14ac:dyDescent="0.25">
      <c r="A363" s="204" t="s">
        <v>543</v>
      </c>
      <c r="B363" s="134" t="s">
        <v>148</v>
      </c>
      <c r="C363" s="135">
        <v>1000000</v>
      </c>
      <c r="D363" s="225">
        <v>1000000</v>
      </c>
      <c r="E363" s="226">
        <f t="shared" si="209"/>
        <v>0</v>
      </c>
      <c r="F363" s="125">
        <f t="shared" si="197"/>
        <v>100</v>
      </c>
      <c r="G363" s="223"/>
    </row>
    <row r="364" spans="1:7" ht="13.5" customHeight="1" thickBot="1" x14ac:dyDescent="0.3">
      <c r="A364" s="189" t="s">
        <v>544</v>
      </c>
      <c r="B364" s="141" t="s">
        <v>545</v>
      </c>
      <c r="C364" s="142">
        <f>C365</f>
        <v>640000</v>
      </c>
      <c r="D364" s="180">
        <f t="shared" ref="D364:E364" si="218">D365</f>
        <v>640000</v>
      </c>
      <c r="E364" s="180">
        <f t="shared" si="218"/>
        <v>0</v>
      </c>
      <c r="F364" s="164">
        <f t="shared" si="197"/>
        <v>100</v>
      </c>
      <c r="G364" s="223"/>
    </row>
    <row r="365" spans="1:7" ht="13.5" customHeight="1" thickBot="1" x14ac:dyDescent="0.3">
      <c r="A365" s="202" t="s">
        <v>546</v>
      </c>
      <c r="B365" s="143" t="s">
        <v>119</v>
      </c>
      <c r="C365" s="144">
        <f>C366+C368+C370</f>
        <v>640000</v>
      </c>
      <c r="D365" s="144">
        <f t="shared" ref="D365" si="219">D366+D368+D370</f>
        <v>640000</v>
      </c>
      <c r="E365" s="144">
        <f t="shared" ref="E365" si="220">E366+E368+E370</f>
        <v>0</v>
      </c>
      <c r="F365" s="224">
        <f t="shared" si="197"/>
        <v>100</v>
      </c>
      <c r="G365" s="223"/>
    </row>
    <row r="366" spans="1:7" ht="13.5" customHeight="1" x14ac:dyDescent="0.25">
      <c r="A366" s="203" t="s">
        <v>547</v>
      </c>
      <c r="B366" s="145" t="s">
        <v>121</v>
      </c>
      <c r="C366" s="146">
        <f>C367</f>
        <v>205000</v>
      </c>
      <c r="D366" s="146">
        <f t="shared" ref="D366:E366" si="221">D367</f>
        <v>205000</v>
      </c>
      <c r="E366" s="146">
        <f t="shared" si="221"/>
        <v>0</v>
      </c>
      <c r="F366" s="123">
        <f t="shared" si="197"/>
        <v>100</v>
      </c>
      <c r="G366" s="223"/>
    </row>
    <row r="367" spans="1:7" ht="13.5" customHeight="1" x14ac:dyDescent="0.25">
      <c r="A367" s="204" t="s">
        <v>548</v>
      </c>
      <c r="B367" s="134" t="s">
        <v>123</v>
      </c>
      <c r="C367" s="135">
        <v>205000</v>
      </c>
      <c r="D367" s="225">
        <v>205000</v>
      </c>
      <c r="E367" s="226">
        <f t="shared" si="209"/>
        <v>0</v>
      </c>
      <c r="F367" s="125">
        <f t="shared" si="197"/>
        <v>100</v>
      </c>
      <c r="G367" s="223"/>
    </row>
    <row r="368" spans="1:7" ht="13.5" customHeight="1" x14ac:dyDescent="0.25">
      <c r="A368" s="204" t="s">
        <v>549</v>
      </c>
      <c r="B368" s="134" t="s">
        <v>125</v>
      </c>
      <c r="C368" s="135">
        <f>C369</f>
        <v>60000</v>
      </c>
      <c r="D368" s="135">
        <f t="shared" ref="D368:E368" si="222">D369</f>
        <v>60000</v>
      </c>
      <c r="E368" s="135">
        <f t="shared" si="222"/>
        <v>0</v>
      </c>
      <c r="F368" s="125">
        <f t="shared" si="197"/>
        <v>100</v>
      </c>
      <c r="G368" s="223"/>
    </row>
    <row r="369" spans="1:7" ht="13.5" customHeight="1" x14ac:dyDescent="0.25">
      <c r="A369" s="204" t="s">
        <v>550</v>
      </c>
      <c r="B369" s="134" t="s">
        <v>127</v>
      </c>
      <c r="C369" s="135">
        <v>60000</v>
      </c>
      <c r="D369" s="225">
        <v>60000</v>
      </c>
      <c r="E369" s="226">
        <f t="shared" si="209"/>
        <v>0</v>
      </c>
      <c r="F369" s="125">
        <f t="shared" si="197"/>
        <v>100</v>
      </c>
      <c r="G369" s="223"/>
    </row>
    <row r="370" spans="1:7" ht="13.5" customHeight="1" x14ac:dyDescent="0.25">
      <c r="A370" s="204" t="s">
        <v>551</v>
      </c>
      <c r="B370" s="134" t="s">
        <v>129</v>
      </c>
      <c r="C370" s="135">
        <f>C371</f>
        <v>375000</v>
      </c>
      <c r="D370" s="135">
        <f t="shared" ref="D370:E370" si="223">D371</f>
        <v>375000</v>
      </c>
      <c r="E370" s="135">
        <f t="shared" si="223"/>
        <v>0</v>
      </c>
      <c r="F370" s="125">
        <f t="shared" si="197"/>
        <v>100</v>
      </c>
      <c r="G370" s="223"/>
    </row>
    <row r="371" spans="1:7" ht="13.5" customHeight="1" x14ac:dyDescent="0.25">
      <c r="A371" s="204" t="s">
        <v>552</v>
      </c>
      <c r="B371" s="134" t="s">
        <v>148</v>
      </c>
      <c r="C371" s="135">
        <v>375000</v>
      </c>
      <c r="D371" s="122">
        <v>375000</v>
      </c>
      <c r="E371" s="124">
        <f t="shared" si="209"/>
        <v>0</v>
      </c>
      <c r="F371" s="125">
        <f t="shared" si="197"/>
        <v>100</v>
      </c>
      <c r="G371" s="227"/>
    </row>
    <row r="372" spans="1:7" x14ac:dyDescent="0.25">
      <c r="A372" s="176"/>
      <c r="B372" s="147"/>
      <c r="C372" s="148"/>
      <c r="D372" s="211"/>
      <c r="E372" s="211"/>
      <c r="F372" s="149"/>
      <c r="G372" s="211"/>
    </row>
    <row r="373" spans="1:7" x14ac:dyDescent="0.25">
      <c r="A373" s="177"/>
      <c r="B373" s="157"/>
      <c r="C373" s="158"/>
      <c r="D373" s="186"/>
      <c r="E373" s="186"/>
      <c r="F373" s="160"/>
      <c r="G373" s="186"/>
    </row>
    <row r="374" spans="1:7" ht="12.6" customHeight="1" x14ac:dyDescent="0.25">
      <c r="A374" s="213"/>
      <c r="B374" s="150"/>
      <c r="C374" s="151"/>
      <c r="D374" s="210"/>
      <c r="E374" s="210"/>
      <c r="F374" s="153"/>
      <c r="G374" s="210">
        <v>10</v>
      </c>
    </row>
    <row r="375" spans="1:7" ht="12.6" customHeight="1" x14ac:dyDescent="0.25">
      <c r="A375" s="218" t="s">
        <v>77</v>
      </c>
      <c r="B375" s="219">
        <v>2</v>
      </c>
      <c r="C375" s="220" t="s">
        <v>78</v>
      </c>
      <c r="D375" s="220">
        <v>4</v>
      </c>
      <c r="E375" s="221">
        <v>5</v>
      </c>
      <c r="F375" s="220">
        <v>6</v>
      </c>
      <c r="G375" s="222">
        <v>7</v>
      </c>
    </row>
    <row r="376" spans="1:7" ht="12.6" customHeight="1" thickBot="1" x14ac:dyDescent="0.3">
      <c r="A376" s="189" t="s">
        <v>553</v>
      </c>
      <c r="B376" s="141" t="s">
        <v>554</v>
      </c>
      <c r="C376" s="142">
        <f>C377+C380</f>
        <v>2380000</v>
      </c>
      <c r="D376" s="180">
        <f t="shared" ref="D376" si="224">D377+D380</f>
        <v>2380000</v>
      </c>
      <c r="E376" s="180">
        <f t="shared" ref="E376" si="225">E377+E380</f>
        <v>0</v>
      </c>
      <c r="F376" s="164">
        <f t="shared" ref="F376:F414" si="226">D376/C376*100</f>
        <v>100</v>
      </c>
      <c r="G376" s="223"/>
    </row>
    <row r="377" spans="1:7" ht="12.6" customHeight="1" thickBot="1" x14ac:dyDescent="0.3">
      <c r="A377" s="190" t="s">
        <v>555</v>
      </c>
      <c r="B377" s="143" t="s">
        <v>84</v>
      </c>
      <c r="C377" s="144">
        <f>C378</f>
        <v>780000</v>
      </c>
      <c r="D377" s="144">
        <f t="shared" ref="D377:E378" si="227">D378</f>
        <v>780000</v>
      </c>
      <c r="E377" s="144">
        <f t="shared" si="227"/>
        <v>0</v>
      </c>
      <c r="F377" s="224">
        <f t="shared" si="226"/>
        <v>100</v>
      </c>
      <c r="G377" s="223"/>
    </row>
    <row r="378" spans="1:7" ht="12.6" customHeight="1" x14ac:dyDescent="0.25">
      <c r="A378" s="191" t="s">
        <v>556</v>
      </c>
      <c r="B378" s="145" t="s">
        <v>115</v>
      </c>
      <c r="C378" s="146">
        <f>C379</f>
        <v>780000</v>
      </c>
      <c r="D378" s="146">
        <f t="shared" si="227"/>
        <v>780000</v>
      </c>
      <c r="E378" s="146">
        <f t="shared" si="227"/>
        <v>0</v>
      </c>
      <c r="F378" s="123">
        <f t="shared" si="226"/>
        <v>100</v>
      </c>
      <c r="G378" s="223"/>
    </row>
    <row r="379" spans="1:7" ht="12.6" customHeight="1" thickBot="1" x14ac:dyDescent="0.3">
      <c r="A379" s="188" t="s">
        <v>557</v>
      </c>
      <c r="B379" s="138" t="s">
        <v>117</v>
      </c>
      <c r="C379" s="139">
        <v>780000</v>
      </c>
      <c r="D379" s="225">
        <v>780000</v>
      </c>
      <c r="E379" s="226">
        <f t="shared" si="209"/>
        <v>0</v>
      </c>
      <c r="F379" s="126">
        <f t="shared" si="226"/>
        <v>100</v>
      </c>
      <c r="G379" s="223"/>
    </row>
    <row r="380" spans="1:7" ht="12.6" customHeight="1" thickBot="1" x14ac:dyDescent="0.3">
      <c r="A380" s="202" t="s">
        <v>558</v>
      </c>
      <c r="B380" s="143" t="s">
        <v>119</v>
      </c>
      <c r="C380" s="144">
        <f>C381+C383+C385</f>
        <v>1600000</v>
      </c>
      <c r="D380" s="144">
        <f t="shared" ref="D380" si="228">D381+D383+D385</f>
        <v>1600000</v>
      </c>
      <c r="E380" s="144">
        <f t="shared" ref="E380" si="229">E381+E383+E385</f>
        <v>0</v>
      </c>
      <c r="F380" s="224">
        <f t="shared" si="226"/>
        <v>100</v>
      </c>
      <c r="G380" s="223"/>
    </row>
    <row r="381" spans="1:7" ht="12.6" customHeight="1" x14ac:dyDescent="0.25">
      <c r="A381" s="203" t="s">
        <v>559</v>
      </c>
      <c r="B381" s="145" t="s">
        <v>121</v>
      </c>
      <c r="C381" s="146">
        <f>C382</f>
        <v>235000</v>
      </c>
      <c r="D381" s="146">
        <f t="shared" ref="D381:E381" si="230">D382</f>
        <v>235000</v>
      </c>
      <c r="E381" s="146">
        <f t="shared" si="230"/>
        <v>0</v>
      </c>
      <c r="F381" s="123">
        <f t="shared" si="226"/>
        <v>100</v>
      </c>
      <c r="G381" s="223"/>
    </row>
    <row r="382" spans="1:7" ht="12.6" customHeight="1" x14ac:dyDescent="0.25">
      <c r="A382" s="204" t="s">
        <v>560</v>
      </c>
      <c r="B382" s="134" t="s">
        <v>123</v>
      </c>
      <c r="C382" s="135">
        <v>235000</v>
      </c>
      <c r="D382" s="225">
        <v>235000</v>
      </c>
      <c r="E382" s="226">
        <f t="shared" si="209"/>
        <v>0</v>
      </c>
      <c r="F382" s="125">
        <f t="shared" si="226"/>
        <v>100</v>
      </c>
      <c r="G382" s="223"/>
    </row>
    <row r="383" spans="1:7" ht="12.6" customHeight="1" x14ac:dyDescent="0.25">
      <c r="A383" s="204" t="s">
        <v>561</v>
      </c>
      <c r="B383" s="134" t="s">
        <v>125</v>
      </c>
      <c r="C383" s="135">
        <f>C384</f>
        <v>45000</v>
      </c>
      <c r="D383" s="135">
        <f t="shared" ref="D383:E383" si="231">D384</f>
        <v>45000</v>
      </c>
      <c r="E383" s="135">
        <f t="shared" si="231"/>
        <v>0</v>
      </c>
      <c r="F383" s="125">
        <f t="shared" si="226"/>
        <v>100</v>
      </c>
      <c r="G383" s="223"/>
    </row>
    <row r="384" spans="1:7" ht="12.6" customHeight="1" x14ac:dyDescent="0.25">
      <c r="A384" s="204" t="s">
        <v>562</v>
      </c>
      <c r="B384" s="134" t="s">
        <v>127</v>
      </c>
      <c r="C384" s="135">
        <v>45000</v>
      </c>
      <c r="D384" s="225">
        <v>45000</v>
      </c>
      <c r="E384" s="226">
        <f t="shared" si="209"/>
        <v>0</v>
      </c>
      <c r="F384" s="125">
        <f t="shared" si="226"/>
        <v>100</v>
      </c>
      <c r="G384" s="223"/>
    </row>
    <row r="385" spans="1:7" ht="12.6" customHeight="1" x14ac:dyDescent="0.25">
      <c r="A385" s="204" t="s">
        <v>563</v>
      </c>
      <c r="B385" s="134" t="s">
        <v>129</v>
      </c>
      <c r="C385" s="135">
        <f>C386</f>
        <v>1320000</v>
      </c>
      <c r="D385" s="135">
        <f t="shared" ref="D385:E385" si="232">D386</f>
        <v>1320000</v>
      </c>
      <c r="E385" s="135">
        <f t="shared" si="232"/>
        <v>0</v>
      </c>
      <c r="F385" s="125">
        <f t="shared" si="226"/>
        <v>100</v>
      </c>
      <c r="G385" s="223"/>
    </row>
    <row r="386" spans="1:7" ht="12.6" customHeight="1" x14ac:dyDescent="0.25">
      <c r="A386" s="204" t="s">
        <v>564</v>
      </c>
      <c r="B386" s="134" t="s">
        <v>148</v>
      </c>
      <c r="C386" s="135">
        <v>1320000</v>
      </c>
      <c r="D386" s="225">
        <v>1320000</v>
      </c>
      <c r="E386" s="226">
        <f t="shared" si="209"/>
        <v>0</v>
      </c>
      <c r="F386" s="125">
        <f t="shared" si="226"/>
        <v>100</v>
      </c>
      <c r="G386" s="223"/>
    </row>
    <row r="387" spans="1:7" ht="12.6" customHeight="1" x14ac:dyDescent="0.25">
      <c r="A387" s="192" t="s">
        <v>565</v>
      </c>
      <c r="B387" s="154" t="s">
        <v>566</v>
      </c>
      <c r="C387" s="155">
        <f>C388+C396</f>
        <v>9355000</v>
      </c>
      <c r="D387" s="162">
        <f>D388+D396</f>
        <v>9350000</v>
      </c>
      <c r="E387" s="162">
        <f>E388+E396</f>
        <v>-5000</v>
      </c>
      <c r="F387" s="162">
        <f t="shared" si="226"/>
        <v>99.946552645644033</v>
      </c>
      <c r="G387" s="223"/>
    </row>
    <row r="388" spans="1:7" ht="12.6" customHeight="1" thickBot="1" x14ac:dyDescent="0.3">
      <c r="A388" s="189" t="s">
        <v>567</v>
      </c>
      <c r="B388" s="141" t="s">
        <v>568</v>
      </c>
      <c r="C388" s="142">
        <f>C389</f>
        <v>850000</v>
      </c>
      <c r="D388" s="180">
        <f t="shared" ref="D388:E388" si="233">D389</f>
        <v>850000</v>
      </c>
      <c r="E388" s="180">
        <f t="shared" si="233"/>
        <v>0</v>
      </c>
      <c r="F388" s="164">
        <f t="shared" si="226"/>
        <v>100</v>
      </c>
      <c r="G388" s="223"/>
    </row>
    <row r="389" spans="1:7" ht="12.6" customHeight="1" thickBot="1" x14ac:dyDescent="0.3">
      <c r="A389" s="202" t="s">
        <v>569</v>
      </c>
      <c r="B389" s="143" t="s">
        <v>119</v>
      </c>
      <c r="C389" s="144">
        <f>C390+C392+C394</f>
        <v>850000</v>
      </c>
      <c r="D389" s="144">
        <f t="shared" ref="D389" si="234">D390+D392+D394</f>
        <v>850000</v>
      </c>
      <c r="E389" s="144">
        <f t="shared" ref="E389" si="235">E390+E392+E394</f>
        <v>0</v>
      </c>
      <c r="F389" s="224">
        <f t="shared" si="226"/>
        <v>100</v>
      </c>
      <c r="G389" s="223"/>
    </row>
    <row r="390" spans="1:7" ht="12.6" customHeight="1" x14ac:dyDescent="0.25">
      <c r="A390" s="203" t="s">
        <v>570</v>
      </c>
      <c r="B390" s="145" t="s">
        <v>121</v>
      </c>
      <c r="C390" s="146">
        <f>C391</f>
        <v>75000</v>
      </c>
      <c r="D390" s="146">
        <f t="shared" ref="D390:E390" si="236">D391</f>
        <v>75000</v>
      </c>
      <c r="E390" s="146">
        <f t="shared" si="236"/>
        <v>0</v>
      </c>
      <c r="F390" s="123">
        <f t="shared" si="226"/>
        <v>100</v>
      </c>
      <c r="G390" s="223"/>
    </row>
    <row r="391" spans="1:7" ht="12.6" customHeight="1" x14ac:dyDescent="0.25">
      <c r="A391" s="204" t="s">
        <v>571</v>
      </c>
      <c r="B391" s="134" t="s">
        <v>123</v>
      </c>
      <c r="C391" s="135">
        <v>75000</v>
      </c>
      <c r="D391" s="225">
        <v>75000</v>
      </c>
      <c r="E391" s="226">
        <f t="shared" si="209"/>
        <v>0</v>
      </c>
      <c r="F391" s="125">
        <f t="shared" si="226"/>
        <v>100</v>
      </c>
      <c r="G391" s="223"/>
    </row>
    <row r="392" spans="1:7" ht="12.6" customHeight="1" x14ac:dyDescent="0.25">
      <c r="A392" s="204" t="s">
        <v>572</v>
      </c>
      <c r="B392" s="134" t="s">
        <v>125</v>
      </c>
      <c r="C392" s="135">
        <f>C393</f>
        <v>15000</v>
      </c>
      <c r="D392" s="135">
        <f t="shared" ref="D392:E392" si="237">D393</f>
        <v>15000</v>
      </c>
      <c r="E392" s="135">
        <f t="shared" si="237"/>
        <v>0</v>
      </c>
      <c r="F392" s="125">
        <f t="shared" si="226"/>
        <v>100</v>
      </c>
      <c r="G392" s="223"/>
    </row>
    <row r="393" spans="1:7" ht="12.6" customHeight="1" x14ac:dyDescent="0.25">
      <c r="A393" s="204" t="s">
        <v>573</v>
      </c>
      <c r="B393" s="134" t="s">
        <v>127</v>
      </c>
      <c r="C393" s="135">
        <v>15000</v>
      </c>
      <c r="D393" s="225">
        <v>15000</v>
      </c>
      <c r="E393" s="226">
        <f t="shared" si="209"/>
        <v>0</v>
      </c>
      <c r="F393" s="125">
        <f t="shared" si="226"/>
        <v>100</v>
      </c>
      <c r="G393" s="223"/>
    </row>
    <row r="394" spans="1:7" ht="12.6" customHeight="1" x14ac:dyDescent="0.25">
      <c r="A394" s="204" t="s">
        <v>574</v>
      </c>
      <c r="B394" s="134" t="s">
        <v>129</v>
      </c>
      <c r="C394" s="135">
        <f>C395</f>
        <v>760000</v>
      </c>
      <c r="D394" s="135">
        <f t="shared" ref="D394:E394" si="238">D395</f>
        <v>760000</v>
      </c>
      <c r="E394" s="135">
        <f t="shared" si="238"/>
        <v>0</v>
      </c>
      <c r="F394" s="125">
        <f t="shared" si="226"/>
        <v>100</v>
      </c>
      <c r="G394" s="223"/>
    </row>
    <row r="395" spans="1:7" ht="12.6" customHeight="1" x14ac:dyDescent="0.25">
      <c r="A395" s="204" t="s">
        <v>575</v>
      </c>
      <c r="B395" s="134" t="s">
        <v>148</v>
      </c>
      <c r="C395" s="135">
        <v>760000</v>
      </c>
      <c r="D395" s="225">
        <v>760000</v>
      </c>
      <c r="E395" s="226">
        <f t="shared" si="209"/>
        <v>0</v>
      </c>
      <c r="F395" s="125">
        <f t="shared" si="226"/>
        <v>100</v>
      </c>
      <c r="G395" s="223"/>
    </row>
    <row r="396" spans="1:7" ht="12.6" customHeight="1" thickBot="1" x14ac:dyDescent="0.3">
      <c r="A396" s="189" t="s">
        <v>576</v>
      </c>
      <c r="B396" s="141" t="s">
        <v>577</v>
      </c>
      <c r="C396" s="142">
        <f>C397+C400</f>
        <v>8505000</v>
      </c>
      <c r="D396" s="142">
        <f t="shared" ref="D396" si="239">D397+D400</f>
        <v>8500000</v>
      </c>
      <c r="E396" s="142">
        <f t="shared" ref="E396" si="240">E397+E400</f>
        <v>-5000</v>
      </c>
      <c r="F396" s="126">
        <f t="shared" si="226"/>
        <v>99.94121105232216</v>
      </c>
      <c r="G396" s="223"/>
    </row>
    <row r="397" spans="1:7" ht="12.6" customHeight="1" thickBot="1" x14ac:dyDescent="0.3">
      <c r="A397" s="190" t="s">
        <v>578</v>
      </c>
      <c r="B397" s="143" t="s">
        <v>84</v>
      </c>
      <c r="C397" s="144">
        <f>C398</f>
        <v>1375000</v>
      </c>
      <c r="D397" s="144">
        <f t="shared" ref="D397:E398" si="241">D398</f>
        <v>1375000</v>
      </c>
      <c r="E397" s="144">
        <f t="shared" si="241"/>
        <v>0</v>
      </c>
      <c r="F397" s="224">
        <f t="shared" si="226"/>
        <v>100</v>
      </c>
      <c r="G397" s="223"/>
    </row>
    <row r="398" spans="1:7" ht="12.6" customHeight="1" x14ac:dyDescent="0.25">
      <c r="A398" s="191" t="s">
        <v>579</v>
      </c>
      <c r="B398" s="145" t="s">
        <v>115</v>
      </c>
      <c r="C398" s="146">
        <f>C399</f>
        <v>1375000</v>
      </c>
      <c r="D398" s="146">
        <f t="shared" si="241"/>
        <v>1375000</v>
      </c>
      <c r="E398" s="146">
        <f t="shared" si="241"/>
        <v>0</v>
      </c>
      <c r="F398" s="123">
        <f t="shared" si="226"/>
        <v>100</v>
      </c>
      <c r="G398" s="223"/>
    </row>
    <row r="399" spans="1:7" ht="12.6" customHeight="1" thickBot="1" x14ac:dyDescent="0.3">
      <c r="A399" s="188" t="s">
        <v>580</v>
      </c>
      <c r="B399" s="138" t="s">
        <v>117</v>
      </c>
      <c r="C399" s="139">
        <v>1375000</v>
      </c>
      <c r="D399" s="225">
        <v>1375000</v>
      </c>
      <c r="E399" s="226">
        <f t="shared" si="209"/>
        <v>0</v>
      </c>
      <c r="F399" s="126">
        <f t="shared" si="226"/>
        <v>100</v>
      </c>
      <c r="G399" s="223"/>
    </row>
    <row r="400" spans="1:7" ht="12.6" customHeight="1" thickBot="1" x14ac:dyDescent="0.3">
      <c r="A400" s="190" t="s">
        <v>581</v>
      </c>
      <c r="B400" s="143" t="s">
        <v>119</v>
      </c>
      <c r="C400" s="144">
        <f>C401+C403+C405+C408+C411+C413</f>
        <v>7130000</v>
      </c>
      <c r="D400" s="144">
        <f t="shared" ref="D400" si="242">D401+D403+D405+D408+D411+D413</f>
        <v>7125000</v>
      </c>
      <c r="E400" s="144">
        <f t="shared" ref="E400" si="243">E401+E403+E405+E408+E411+E413</f>
        <v>-5000</v>
      </c>
      <c r="F400" s="224">
        <f t="shared" si="226"/>
        <v>99.929873772791026</v>
      </c>
      <c r="G400" s="223"/>
    </row>
    <row r="401" spans="1:7" ht="12.6" customHeight="1" x14ac:dyDescent="0.25">
      <c r="A401" s="191" t="s">
        <v>582</v>
      </c>
      <c r="B401" s="145" t="s">
        <v>121</v>
      </c>
      <c r="C401" s="146">
        <f>C402</f>
        <v>335000</v>
      </c>
      <c r="D401" s="146">
        <f t="shared" ref="D401:E401" si="244">D402</f>
        <v>335000</v>
      </c>
      <c r="E401" s="146">
        <f t="shared" si="244"/>
        <v>0</v>
      </c>
      <c r="F401" s="123">
        <f t="shared" si="226"/>
        <v>100</v>
      </c>
      <c r="G401" s="223"/>
    </row>
    <row r="402" spans="1:7" ht="12.6" customHeight="1" x14ac:dyDescent="0.25">
      <c r="A402" s="185" t="s">
        <v>583</v>
      </c>
      <c r="B402" s="134" t="s">
        <v>123</v>
      </c>
      <c r="C402" s="135">
        <v>335000</v>
      </c>
      <c r="D402" s="225">
        <v>335000</v>
      </c>
      <c r="E402" s="226">
        <f t="shared" si="209"/>
        <v>0</v>
      </c>
      <c r="F402" s="125">
        <f t="shared" si="226"/>
        <v>100</v>
      </c>
      <c r="G402" s="223"/>
    </row>
    <row r="403" spans="1:7" ht="12.6" customHeight="1" x14ac:dyDescent="0.25">
      <c r="A403" s="185" t="s">
        <v>584</v>
      </c>
      <c r="B403" s="134" t="s">
        <v>585</v>
      </c>
      <c r="C403" s="135">
        <f>C404</f>
        <v>250000</v>
      </c>
      <c r="D403" s="135">
        <f t="shared" ref="D403:E403" si="245">D404</f>
        <v>250000</v>
      </c>
      <c r="E403" s="135">
        <f t="shared" si="245"/>
        <v>0</v>
      </c>
      <c r="F403" s="125">
        <f t="shared" si="226"/>
        <v>100</v>
      </c>
      <c r="G403" s="223"/>
    </row>
    <row r="404" spans="1:7" ht="12.6" customHeight="1" x14ac:dyDescent="0.25">
      <c r="A404" s="185" t="s">
        <v>586</v>
      </c>
      <c r="B404" s="134" t="s">
        <v>587</v>
      </c>
      <c r="C404" s="135">
        <v>250000</v>
      </c>
      <c r="D404" s="225">
        <v>250000</v>
      </c>
      <c r="E404" s="226">
        <f t="shared" si="209"/>
        <v>0</v>
      </c>
      <c r="F404" s="125">
        <f t="shared" si="226"/>
        <v>100</v>
      </c>
      <c r="G404" s="223"/>
    </row>
    <row r="405" spans="1:7" ht="12.6" customHeight="1" x14ac:dyDescent="0.25">
      <c r="A405" s="185" t="s">
        <v>588</v>
      </c>
      <c r="B405" s="134" t="s">
        <v>125</v>
      </c>
      <c r="C405" s="135">
        <f>C406+C407</f>
        <v>450000</v>
      </c>
      <c r="D405" s="135">
        <f t="shared" ref="D405:E405" si="246">D406+D407</f>
        <v>450000</v>
      </c>
      <c r="E405" s="135">
        <f t="shared" si="246"/>
        <v>0</v>
      </c>
      <c r="F405" s="125">
        <f t="shared" si="226"/>
        <v>100</v>
      </c>
      <c r="G405" s="223"/>
    </row>
    <row r="406" spans="1:7" ht="12.6" customHeight="1" x14ac:dyDescent="0.25">
      <c r="A406" s="185" t="s">
        <v>589</v>
      </c>
      <c r="B406" s="134" t="s">
        <v>127</v>
      </c>
      <c r="C406" s="135">
        <v>300000</v>
      </c>
      <c r="D406" s="225">
        <v>300000</v>
      </c>
      <c r="E406" s="226">
        <f t="shared" si="209"/>
        <v>0</v>
      </c>
      <c r="F406" s="125">
        <f t="shared" si="226"/>
        <v>100</v>
      </c>
      <c r="G406" s="223"/>
    </row>
    <row r="407" spans="1:7" ht="12.6" customHeight="1" x14ac:dyDescent="0.25">
      <c r="A407" s="185" t="s">
        <v>590</v>
      </c>
      <c r="B407" s="134" t="s">
        <v>591</v>
      </c>
      <c r="C407" s="135">
        <v>150000</v>
      </c>
      <c r="D407" s="225">
        <v>150000</v>
      </c>
      <c r="E407" s="226">
        <f t="shared" si="209"/>
        <v>0</v>
      </c>
      <c r="F407" s="125">
        <f t="shared" si="226"/>
        <v>100</v>
      </c>
      <c r="G407" s="223"/>
    </row>
    <row r="408" spans="1:7" ht="12.6" customHeight="1" x14ac:dyDescent="0.25">
      <c r="A408" s="185" t="s">
        <v>592</v>
      </c>
      <c r="B408" s="134" t="s">
        <v>593</v>
      </c>
      <c r="C408" s="135">
        <f>C409+C410</f>
        <v>800000</v>
      </c>
      <c r="D408" s="135">
        <f t="shared" ref="D408:E408" si="247">D409+D410</f>
        <v>800000</v>
      </c>
      <c r="E408" s="135">
        <f t="shared" si="247"/>
        <v>0</v>
      </c>
      <c r="F408" s="125">
        <f t="shared" si="226"/>
        <v>100</v>
      </c>
      <c r="G408" s="223"/>
    </row>
    <row r="409" spans="1:7" ht="12.6" customHeight="1" x14ac:dyDescent="0.25">
      <c r="A409" s="185" t="s">
        <v>594</v>
      </c>
      <c r="B409" s="134" t="s">
        <v>595</v>
      </c>
      <c r="C409" s="135">
        <v>500000</v>
      </c>
      <c r="D409" s="225">
        <v>500000</v>
      </c>
      <c r="E409" s="226">
        <f t="shared" si="209"/>
        <v>0</v>
      </c>
      <c r="F409" s="125">
        <f t="shared" si="226"/>
        <v>100</v>
      </c>
      <c r="G409" s="223"/>
    </row>
    <row r="410" spans="1:7" ht="12.6" customHeight="1" x14ac:dyDescent="0.25">
      <c r="A410" s="185" t="s">
        <v>596</v>
      </c>
      <c r="B410" s="134" t="s">
        <v>597</v>
      </c>
      <c r="C410" s="135">
        <v>300000</v>
      </c>
      <c r="D410" s="225">
        <v>300000</v>
      </c>
      <c r="E410" s="226">
        <f t="shared" si="209"/>
        <v>0</v>
      </c>
      <c r="F410" s="125">
        <f t="shared" si="226"/>
        <v>100</v>
      </c>
      <c r="G410" s="223"/>
    </row>
    <row r="411" spans="1:7" ht="12.6" customHeight="1" x14ac:dyDescent="0.25">
      <c r="A411" s="185" t="s">
        <v>598</v>
      </c>
      <c r="B411" s="134" t="s">
        <v>129</v>
      </c>
      <c r="C411" s="135">
        <f>C412</f>
        <v>2070000</v>
      </c>
      <c r="D411" s="135">
        <f t="shared" ref="D411:E411" si="248">D412</f>
        <v>2070000</v>
      </c>
      <c r="E411" s="135">
        <f t="shared" si="248"/>
        <v>0</v>
      </c>
      <c r="F411" s="125">
        <f t="shared" si="226"/>
        <v>100</v>
      </c>
      <c r="G411" s="223"/>
    </row>
    <row r="412" spans="1:7" ht="12.6" customHeight="1" x14ac:dyDescent="0.25">
      <c r="A412" s="185" t="s">
        <v>599</v>
      </c>
      <c r="B412" s="134" t="s">
        <v>148</v>
      </c>
      <c r="C412" s="135">
        <v>2070000</v>
      </c>
      <c r="D412" s="225">
        <v>2070000</v>
      </c>
      <c r="E412" s="226">
        <f t="shared" ref="E412:E436" si="249">D412-C412</f>
        <v>0</v>
      </c>
      <c r="F412" s="125">
        <f t="shared" si="226"/>
        <v>100</v>
      </c>
      <c r="G412" s="223"/>
    </row>
    <row r="413" spans="1:7" ht="12.6" customHeight="1" x14ac:dyDescent="0.25">
      <c r="A413" s="196" t="s">
        <v>600</v>
      </c>
      <c r="B413" s="165" t="s">
        <v>297</v>
      </c>
      <c r="C413" s="135">
        <f>C414</f>
        <v>3225000</v>
      </c>
      <c r="D413" s="135">
        <f t="shared" ref="D413:E413" si="250">D414</f>
        <v>3220000</v>
      </c>
      <c r="E413" s="135">
        <f t="shared" si="250"/>
        <v>-5000</v>
      </c>
      <c r="F413" s="125">
        <f t="shared" si="226"/>
        <v>99.844961240310084</v>
      </c>
      <c r="G413" s="223"/>
    </row>
    <row r="414" spans="1:7" ht="12.6" customHeight="1" x14ac:dyDescent="0.25">
      <c r="A414" s="196" t="s">
        <v>601</v>
      </c>
      <c r="B414" s="165" t="s">
        <v>305</v>
      </c>
      <c r="C414" s="135">
        <v>3225000</v>
      </c>
      <c r="D414" s="122">
        <v>3220000</v>
      </c>
      <c r="E414" s="124">
        <f t="shared" si="249"/>
        <v>-5000</v>
      </c>
      <c r="F414" s="125">
        <f t="shared" si="226"/>
        <v>99.844961240310084</v>
      </c>
      <c r="G414" s="227"/>
    </row>
    <row r="415" spans="1:7" ht="12.6" customHeight="1" x14ac:dyDescent="0.25">
      <c r="A415" s="214"/>
      <c r="B415" s="214"/>
      <c r="C415" s="148"/>
      <c r="D415" s="211"/>
      <c r="E415" s="211"/>
      <c r="F415" s="149"/>
      <c r="G415" s="211"/>
    </row>
    <row r="416" spans="1:7" ht="12.6" customHeight="1" x14ac:dyDescent="0.25">
      <c r="A416" s="215"/>
      <c r="B416" s="215"/>
      <c r="C416" s="158"/>
      <c r="D416" s="186"/>
      <c r="E416" s="186"/>
      <c r="F416" s="160"/>
      <c r="G416" s="186"/>
    </row>
    <row r="417" spans="1:7" ht="12.6" customHeight="1" x14ac:dyDescent="0.25">
      <c r="A417" s="215"/>
      <c r="B417" s="215"/>
      <c r="C417" s="158"/>
      <c r="D417" s="186"/>
      <c r="E417" s="186"/>
      <c r="F417" s="160"/>
      <c r="G417" s="186"/>
    </row>
    <row r="418" spans="1:7" ht="12.6" customHeight="1" x14ac:dyDescent="0.25">
      <c r="A418" s="215"/>
      <c r="B418" s="215"/>
      <c r="C418" s="158"/>
      <c r="D418" s="186"/>
      <c r="E418" s="186"/>
      <c r="F418" s="160"/>
      <c r="G418" s="186">
        <v>11</v>
      </c>
    </row>
    <row r="419" spans="1:7" ht="12.6" customHeight="1" x14ac:dyDescent="0.25">
      <c r="A419" s="218" t="s">
        <v>77</v>
      </c>
      <c r="B419" s="219">
        <v>2</v>
      </c>
      <c r="C419" s="220" t="s">
        <v>78</v>
      </c>
      <c r="D419" s="220">
        <v>4</v>
      </c>
      <c r="E419" s="221">
        <v>5</v>
      </c>
      <c r="F419" s="220">
        <v>6</v>
      </c>
      <c r="G419" s="222">
        <v>7</v>
      </c>
    </row>
    <row r="420" spans="1:7" x14ac:dyDescent="0.25">
      <c r="A420" s="183" t="s">
        <v>602</v>
      </c>
      <c r="B420" s="130" t="s">
        <v>603</v>
      </c>
      <c r="C420" s="131">
        <f t="shared" ref="C420:D420" si="251">C421+C429</f>
        <v>2050000</v>
      </c>
      <c r="D420" s="161">
        <f t="shared" si="251"/>
        <v>2049500</v>
      </c>
      <c r="E420" s="161">
        <f t="shared" ref="E420" si="252">E421+E429</f>
        <v>-500</v>
      </c>
      <c r="F420" s="161">
        <f t="shared" ref="F420:F436" si="253">D420/C420*100</f>
        <v>99.975609756097555</v>
      </c>
      <c r="G420" s="223"/>
    </row>
    <row r="421" spans="1:7" ht="15.75" thickBot="1" x14ac:dyDescent="0.3">
      <c r="A421" s="189" t="s">
        <v>604</v>
      </c>
      <c r="B421" s="141" t="s">
        <v>605</v>
      </c>
      <c r="C421" s="142">
        <f>C422</f>
        <v>1190000</v>
      </c>
      <c r="D421" s="180">
        <f t="shared" ref="D421:E421" si="254">D422</f>
        <v>1189500</v>
      </c>
      <c r="E421" s="180">
        <f t="shared" si="254"/>
        <v>-500</v>
      </c>
      <c r="F421" s="164">
        <f t="shared" si="253"/>
        <v>99.957983193277315</v>
      </c>
      <c r="G421" s="223"/>
    </row>
    <row r="422" spans="1:7" ht="15.75" thickBot="1" x14ac:dyDescent="0.3">
      <c r="A422" s="202" t="s">
        <v>606</v>
      </c>
      <c r="B422" s="143" t="s">
        <v>119</v>
      </c>
      <c r="C422" s="144">
        <f>C423+C425+C427</f>
        <v>1190000</v>
      </c>
      <c r="D422" s="144">
        <f t="shared" ref="D422" si="255">D423+D425+D427</f>
        <v>1189500</v>
      </c>
      <c r="E422" s="144">
        <f t="shared" ref="E422" si="256">E423+E425+E427</f>
        <v>-500</v>
      </c>
      <c r="F422" s="224">
        <f t="shared" si="253"/>
        <v>99.957983193277315</v>
      </c>
      <c r="G422" s="223"/>
    </row>
    <row r="423" spans="1:7" x14ac:dyDescent="0.25">
      <c r="A423" s="203" t="s">
        <v>607</v>
      </c>
      <c r="B423" s="145" t="s">
        <v>121</v>
      </c>
      <c r="C423" s="146">
        <f>C424</f>
        <v>180000</v>
      </c>
      <c r="D423" s="146">
        <f t="shared" ref="D423:E423" si="257">D424</f>
        <v>179500</v>
      </c>
      <c r="E423" s="146">
        <f t="shared" si="257"/>
        <v>-500</v>
      </c>
      <c r="F423" s="123">
        <f t="shared" si="253"/>
        <v>99.722222222222229</v>
      </c>
      <c r="G423" s="223"/>
    </row>
    <row r="424" spans="1:7" x14ac:dyDescent="0.25">
      <c r="A424" s="204" t="s">
        <v>608</v>
      </c>
      <c r="B424" s="134" t="s">
        <v>123</v>
      </c>
      <c r="C424" s="135">
        <v>180000</v>
      </c>
      <c r="D424" s="225">
        <v>179500</v>
      </c>
      <c r="E424" s="226">
        <f t="shared" si="249"/>
        <v>-500</v>
      </c>
      <c r="F424" s="125">
        <f t="shared" si="253"/>
        <v>99.722222222222229</v>
      </c>
      <c r="G424" s="223"/>
    </row>
    <row r="425" spans="1:7" x14ac:dyDescent="0.25">
      <c r="A425" s="204" t="s">
        <v>609</v>
      </c>
      <c r="B425" s="134" t="s">
        <v>125</v>
      </c>
      <c r="C425" s="135">
        <f>C426</f>
        <v>210000</v>
      </c>
      <c r="D425" s="135">
        <f t="shared" ref="D425:E425" si="258">D426</f>
        <v>210000</v>
      </c>
      <c r="E425" s="135">
        <f t="shared" si="258"/>
        <v>0</v>
      </c>
      <c r="F425" s="125">
        <f t="shared" si="253"/>
        <v>100</v>
      </c>
      <c r="G425" s="223"/>
    </row>
    <row r="426" spans="1:7" x14ac:dyDescent="0.25">
      <c r="A426" s="204" t="s">
        <v>610</v>
      </c>
      <c r="B426" s="134" t="s">
        <v>127</v>
      </c>
      <c r="C426" s="135">
        <v>210000</v>
      </c>
      <c r="D426" s="225">
        <v>210000</v>
      </c>
      <c r="E426" s="226">
        <f t="shared" si="249"/>
        <v>0</v>
      </c>
      <c r="F426" s="125">
        <f t="shared" si="253"/>
        <v>100</v>
      </c>
      <c r="G426" s="223"/>
    </row>
    <row r="427" spans="1:7" x14ac:dyDescent="0.25">
      <c r="A427" s="204" t="s">
        <v>611</v>
      </c>
      <c r="B427" s="134" t="s">
        <v>129</v>
      </c>
      <c r="C427" s="135">
        <f>C428</f>
        <v>800000</v>
      </c>
      <c r="D427" s="135">
        <f t="shared" ref="D427:E427" si="259">D428</f>
        <v>800000</v>
      </c>
      <c r="E427" s="135">
        <f t="shared" si="259"/>
        <v>0</v>
      </c>
      <c r="F427" s="125">
        <f t="shared" si="253"/>
        <v>100</v>
      </c>
      <c r="G427" s="223"/>
    </row>
    <row r="428" spans="1:7" x14ac:dyDescent="0.25">
      <c r="A428" s="204" t="s">
        <v>612</v>
      </c>
      <c r="B428" s="134" t="s">
        <v>148</v>
      </c>
      <c r="C428" s="135">
        <v>800000</v>
      </c>
      <c r="D428" s="225">
        <v>800000</v>
      </c>
      <c r="E428" s="226">
        <f t="shared" si="249"/>
        <v>0</v>
      </c>
      <c r="F428" s="125">
        <f t="shared" si="253"/>
        <v>100</v>
      </c>
      <c r="G428" s="223"/>
    </row>
    <row r="429" spans="1:7" ht="15.75" thickBot="1" x14ac:dyDescent="0.3">
      <c r="A429" s="189" t="s">
        <v>613</v>
      </c>
      <c r="B429" s="141" t="s">
        <v>614</v>
      </c>
      <c r="C429" s="142">
        <f>C430</f>
        <v>860000</v>
      </c>
      <c r="D429" s="180">
        <f t="shared" ref="D429:E429" si="260">D430</f>
        <v>860000</v>
      </c>
      <c r="E429" s="180">
        <f t="shared" si="260"/>
        <v>0</v>
      </c>
      <c r="F429" s="164">
        <f t="shared" si="253"/>
        <v>100</v>
      </c>
      <c r="G429" s="223"/>
    </row>
    <row r="430" spans="1:7" ht="15.75" thickBot="1" x14ac:dyDescent="0.3">
      <c r="A430" s="202" t="s">
        <v>615</v>
      </c>
      <c r="B430" s="143" t="s">
        <v>119</v>
      </c>
      <c r="C430" s="144">
        <f>C431+C433+C435</f>
        <v>860000</v>
      </c>
      <c r="D430" s="144">
        <f t="shared" ref="D430" si="261">D431+D433+D435</f>
        <v>860000</v>
      </c>
      <c r="E430" s="144">
        <f t="shared" ref="E430" si="262">E431+E433+E435</f>
        <v>0</v>
      </c>
      <c r="F430" s="144">
        <f t="shared" si="253"/>
        <v>100</v>
      </c>
      <c r="G430" s="223"/>
    </row>
    <row r="431" spans="1:7" x14ac:dyDescent="0.25">
      <c r="A431" s="203" t="s">
        <v>616</v>
      </c>
      <c r="B431" s="145" t="s">
        <v>121</v>
      </c>
      <c r="C431" s="146">
        <f>C432</f>
        <v>45000</v>
      </c>
      <c r="D431" s="146">
        <f t="shared" ref="D431:E431" si="263">D432</f>
        <v>45000</v>
      </c>
      <c r="E431" s="146">
        <f t="shared" si="263"/>
        <v>0</v>
      </c>
      <c r="F431" s="146">
        <f t="shared" si="253"/>
        <v>100</v>
      </c>
      <c r="G431" s="223"/>
    </row>
    <row r="432" spans="1:7" x14ac:dyDescent="0.25">
      <c r="A432" s="204" t="s">
        <v>617</v>
      </c>
      <c r="B432" s="134" t="s">
        <v>123</v>
      </c>
      <c r="C432" s="135">
        <v>45000</v>
      </c>
      <c r="D432" s="225">
        <v>45000</v>
      </c>
      <c r="E432" s="226">
        <f t="shared" si="249"/>
        <v>0</v>
      </c>
      <c r="F432" s="135">
        <f t="shared" si="253"/>
        <v>100</v>
      </c>
      <c r="G432" s="223"/>
    </row>
    <row r="433" spans="1:7" x14ac:dyDescent="0.25">
      <c r="A433" s="204" t="s">
        <v>618</v>
      </c>
      <c r="B433" s="134" t="s">
        <v>125</v>
      </c>
      <c r="C433" s="135">
        <f>C434</f>
        <v>15000</v>
      </c>
      <c r="D433" s="135">
        <f t="shared" ref="D433:E433" si="264">D434</f>
        <v>15000</v>
      </c>
      <c r="E433" s="135">
        <f t="shared" si="264"/>
        <v>0</v>
      </c>
      <c r="F433" s="135">
        <f t="shared" si="253"/>
        <v>100</v>
      </c>
      <c r="G433" s="223"/>
    </row>
    <row r="434" spans="1:7" x14ac:dyDescent="0.25">
      <c r="A434" s="204" t="s">
        <v>619</v>
      </c>
      <c r="B434" s="134" t="s">
        <v>127</v>
      </c>
      <c r="C434" s="135">
        <v>15000</v>
      </c>
      <c r="D434" s="225">
        <v>15000</v>
      </c>
      <c r="E434" s="226">
        <f t="shared" si="249"/>
        <v>0</v>
      </c>
      <c r="F434" s="135">
        <f t="shared" si="253"/>
        <v>100</v>
      </c>
      <c r="G434" s="223"/>
    </row>
    <row r="435" spans="1:7" x14ac:dyDescent="0.25">
      <c r="A435" s="204" t="s">
        <v>620</v>
      </c>
      <c r="B435" s="134" t="s">
        <v>129</v>
      </c>
      <c r="C435" s="135">
        <f>C436</f>
        <v>800000</v>
      </c>
      <c r="D435" s="135">
        <f t="shared" ref="D435:E435" si="265">D436</f>
        <v>800000</v>
      </c>
      <c r="E435" s="135">
        <f t="shared" si="265"/>
        <v>0</v>
      </c>
      <c r="F435" s="135">
        <f t="shared" si="253"/>
        <v>100</v>
      </c>
      <c r="G435" s="223"/>
    </row>
    <row r="436" spans="1:7" ht="15.75" thickBot="1" x14ac:dyDescent="0.3">
      <c r="A436" s="204" t="s">
        <v>621</v>
      </c>
      <c r="B436" s="134" t="s">
        <v>148</v>
      </c>
      <c r="C436" s="135">
        <v>800000</v>
      </c>
      <c r="D436" s="225">
        <v>800000</v>
      </c>
      <c r="E436" s="226">
        <f t="shared" si="249"/>
        <v>0</v>
      </c>
      <c r="F436" s="139">
        <f t="shared" si="253"/>
        <v>100</v>
      </c>
      <c r="G436" s="223"/>
    </row>
    <row r="437" spans="1:7" s="208" customFormat="1" ht="15.75" thickBot="1" x14ac:dyDescent="0.3">
      <c r="A437" s="594" t="s">
        <v>749</v>
      </c>
      <c r="B437" s="595"/>
      <c r="C437" s="207">
        <f>C10</f>
        <v>1934005781</v>
      </c>
      <c r="D437" s="207">
        <f>D10</f>
        <v>1863562575</v>
      </c>
      <c r="E437" s="207">
        <f>C437-D437</f>
        <v>70443206</v>
      </c>
      <c r="F437" s="207">
        <f>F10</f>
        <v>96.357652769601515</v>
      </c>
      <c r="G437" s="209"/>
    </row>
    <row r="438" spans="1:7" ht="15.75" thickTop="1" x14ac:dyDescent="0.25"/>
    <row r="439" spans="1:7" x14ac:dyDescent="0.25">
      <c r="E439" s="582" t="s">
        <v>69</v>
      </c>
      <c r="F439" s="582"/>
    </row>
    <row r="440" spans="1:7" x14ac:dyDescent="0.25">
      <c r="E440" s="83"/>
      <c r="F440" s="82"/>
    </row>
    <row r="441" spans="1:7" x14ac:dyDescent="0.25">
      <c r="E441" s="83"/>
      <c r="F441" s="82"/>
    </row>
    <row r="442" spans="1:7" x14ac:dyDescent="0.25">
      <c r="E442" s="83"/>
      <c r="F442" s="82"/>
    </row>
    <row r="443" spans="1:7" x14ac:dyDescent="0.25">
      <c r="E443" s="582" t="s">
        <v>773</v>
      </c>
      <c r="F443" s="582"/>
    </row>
    <row r="444" spans="1:7" x14ac:dyDescent="0.25">
      <c r="E444" s="582" t="s">
        <v>774</v>
      </c>
      <c r="F444" s="582"/>
    </row>
    <row r="445" spans="1:7" x14ac:dyDescent="0.25">
      <c r="E445" s="582" t="s">
        <v>624</v>
      </c>
      <c r="F445" s="582"/>
    </row>
  </sheetData>
  <mergeCells count="17">
    <mergeCell ref="A1:G1"/>
    <mergeCell ref="A2:G2"/>
    <mergeCell ref="A3:G3"/>
    <mergeCell ref="A4:G4"/>
    <mergeCell ref="E439:F439"/>
    <mergeCell ref="C5:D5"/>
    <mergeCell ref="E5:F5"/>
    <mergeCell ref="G5:G7"/>
    <mergeCell ref="B5:B7"/>
    <mergeCell ref="A5:A7"/>
    <mergeCell ref="C6:C7"/>
    <mergeCell ref="A437:B437"/>
    <mergeCell ref="D6:D7"/>
    <mergeCell ref="F6:F7"/>
    <mergeCell ref="E444:F444"/>
    <mergeCell ref="E445:F445"/>
    <mergeCell ref="E443:F443"/>
  </mergeCells>
  <pageMargins left="1.3779527559055118" right="0.19685039370078741" top="0.39370078740157483" bottom="0.59055118110236227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8"/>
  <sheetViews>
    <sheetView view="pageBreakPreview" topLeftCell="A19" zoomScaleNormal="100" zoomScaleSheetLayoutView="100" workbookViewId="0">
      <selection activeCell="B24" sqref="B24"/>
    </sheetView>
  </sheetViews>
  <sheetFormatPr defaultRowHeight="15" x14ac:dyDescent="0.25"/>
  <cols>
    <col min="1" max="1" width="19.28515625" customWidth="1"/>
    <col min="2" max="2" width="50.85546875" customWidth="1"/>
    <col min="3" max="3" width="10.7109375" customWidth="1"/>
    <col min="4" max="4" width="11.7109375" customWidth="1"/>
    <col min="5" max="5" width="10.5703125" customWidth="1"/>
    <col min="6" max="6" width="10.140625" customWidth="1"/>
    <col min="7" max="7" width="11.42578125" customWidth="1"/>
    <col min="8" max="8" width="8.5703125" customWidth="1"/>
    <col min="9" max="9" width="15.140625" customWidth="1"/>
    <col min="10" max="10" width="5.7109375" customWidth="1"/>
    <col min="11" max="11" width="12.85546875" customWidth="1"/>
    <col min="13" max="13" width="13.28515625" customWidth="1"/>
  </cols>
  <sheetData>
    <row r="1" spans="1:11" ht="13.5" customHeight="1" x14ac:dyDescent="0.25">
      <c r="A1" s="584" t="s">
        <v>70</v>
      </c>
      <c r="B1" s="584"/>
      <c r="C1" s="584"/>
      <c r="D1" s="584"/>
      <c r="E1" s="584"/>
      <c r="F1" s="584"/>
      <c r="G1" s="584"/>
      <c r="H1" s="584"/>
      <c r="I1" s="584"/>
    </row>
    <row r="2" spans="1:11" ht="13.5" customHeight="1" x14ac:dyDescent="0.25">
      <c r="A2" s="584" t="s">
        <v>742</v>
      </c>
      <c r="B2" s="584"/>
      <c r="C2" s="584"/>
      <c r="D2" s="584"/>
      <c r="E2" s="584"/>
      <c r="F2" s="584"/>
      <c r="G2" s="584"/>
      <c r="H2" s="584"/>
      <c r="I2" s="584"/>
    </row>
    <row r="3" spans="1:11" ht="13.5" customHeight="1" x14ac:dyDescent="0.25">
      <c r="A3" s="584" t="s">
        <v>71</v>
      </c>
      <c r="B3" s="584"/>
      <c r="C3" s="584"/>
      <c r="D3" s="584"/>
      <c r="E3" s="584"/>
      <c r="F3" s="584"/>
      <c r="G3" s="584"/>
      <c r="H3" s="584"/>
      <c r="I3" s="584"/>
    </row>
    <row r="4" spans="1:11" ht="13.5" customHeight="1" thickBot="1" x14ac:dyDescent="0.3">
      <c r="A4" s="585" t="s">
        <v>743</v>
      </c>
      <c r="B4" s="585"/>
      <c r="C4" s="585"/>
      <c r="D4" s="585"/>
      <c r="E4" s="585"/>
      <c r="F4" s="585"/>
      <c r="G4" s="585"/>
      <c r="H4" s="585"/>
      <c r="I4" s="585"/>
    </row>
    <row r="5" spans="1:11" ht="13.5" customHeight="1" x14ac:dyDescent="0.25">
      <c r="A5" s="596" t="s">
        <v>72</v>
      </c>
      <c r="B5" s="598" t="s">
        <v>73</v>
      </c>
      <c r="C5" s="242"/>
      <c r="D5" s="603" t="s">
        <v>750</v>
      </c>
      <c r="E5" s="604"/>
      <c r="F5" s="605"/>
      <c r="G5" s="606" t="s">
        <v>753</v>
      </c>
      <c r="H5" s="243" t="s">
        <v>754</v>
      </c>
      <c r="I5" s="600" t="s">
        <v>756</v>
      </c>
    </row>
    <row r="6" spans="1:11" ht="13.5" customHeight="1" x14ac:dyDescent="0.25">
      <c r="A6" s="597"/>
      <c r="B6" s="599"/>
      <c r="C6" s="602" t="s">
        <v>745</v>
      </c>
      <c r="D6" s="244" t="s">
        <v>625</v>
      </c>
      <c r="E6" s="244" t="s">
        <v>626</v>
      </c>
      <c r="F6" s="244" t="s">
        <v>700</v>
      </c>
      <c r="G6" s="607"/>
      <c r="H6" s="245" t="s">
        <v>755</v>
      </c>
      <c r="I6" s="601"/>
    </row>
    <row r="7" spans="1:11" ht="13.5" customHeight="1" x14ac:dyDescent="0.25">
      <c r="A7" s="597"/>
      <c r="B7" s="599"/>
      <c r="C7" s="602"/>
      <c r="D7" s="246" t="s">
        <v>751</v>
      </c>
      <c r="E7" s="246" t="s">
        <v>751</v>
      </c>
      <c r="F7" s="246" t="s">
        <v>752</v>
      </c>
      <c r="G7" s="246" t="s">
        <v>751</v>
      </c>
      <c r="H7" s="246" t="s">
        <v>751</v>
      </c>
      <c r="I7" s="601"/>
    </row>
    <row r="8" spans="1:11" ht="13.5" customHeight="1" x14ac:dyDescent="0.25">
      <c r="A8" s="247" t="s">
        <v>77</v>
      </c>
      <c r="B8" s="248">
        <v>2</v>
      </c>
      <c r="C8" s="249" t="s">
        <v>78</v>
      </c>
      <c r="D8" s="249">
        <v>4</v>
      </c>
      <c r="E8" s="249">
        <v>5</v>
      </c>
      <c r="F8" s="249">
        <v>6</v>
      </c>
      <c r="G8" s="249">
        <v>7</v>
      </c>
      <c r="H8" s="250">
        <v>8</v>
      </c>
      <c r="I8" s="251">
        <v>7</v>
      </c>
    </row>
    <row r="9" spans="1:11" ht="13.5" customHeight="1" x14ac:dyDescent="0.25">
      <c r="A9" s="247"/>
      <c r="B9" s="248"/>
      <c r="C9" s="249"/>
      <c r="D9" s="357">
        <v>1544016977</v>
      </c>
      <c r="E9" s="578">
        <v>319829766</v>
      </c>
      <c r="F9" s="252">
        <f>E9+D9</f>
        <v>1863846743</v>
      </c>
      <c r="G9" s="253">
        <f>G11</f>
        <v>1863562575</v>
      </c>
      <c r="H9" s="254">
        <f>F9-G9</f>
        <v>284168</v>
      </c>
      <c r="I9" s="255"/>
    </row>
    <row r="10" spans="1:11" ht="13.5" customHeight="1" thickBot="1" x14ac:dyDescent="0.3">
      <c r="A10" s="256"/>
      <c r="B10" s="257"/>
      <c r="C10" s="257"/>
      <c r="D10" s="257"/>
      <c r="E10" s="257"/>
      <c r="F10" s="257"/>
      <c r="G10" s="258"/>
      <c r="H10" s="259"/>
      <c r="I10" s="608" t="s">
        <v>788</v>
      </c>
      <c r="J10" s="91"/>
      <c r="K10">
        <v>244600</v>
      </c>
    </row>
    <row r="11" spans="1:11" ht="13.5" customHeight="1" thickTop="1" thickBot="1" x14ac:dyDescent="0.3">
      <c r="A11" s="260" t="s">
        <v>79</v>
      </c>
      <c r="B11" s="261" t="s">
        <v>80</v>
      </c>
      <c r="C11" s="261">
        <f>C13+C26</f>
        <v>1934005781</v>
      </c>
      <c r="D11" s="261"/>
      <c r="E11" s="261"/>
      <c r="F11" s="261"/>
      <c r="G11" s="262">
        <f t="shared" ref="G11:H11" si="0">G13+G26</f>
        <v>1863562575</v>
      </c>
      <c r="H11" s="263">
        <f t="shared" si="0"/>
        <v>-48000</v>
      </c>
      <c r="I11" s="608"/>
      <c r="K11">
        <v>38400</v>
      </c>
    </row>
    <row r="12" spans="1:11" ht="13.5" customHeight="1" thickTop="1" thickBot="1" x14ac:dyDescent="0.3">
      <c r="A12" s="264"/>
      <c r="B12" s="265"/>
      <c r="C12" s="265"/>
      <c r="D12" s="265"/>
      <c r="E12" s="265"/>
      <c r="F12" s="265"/>
      <c r="G12" s="266"/>
      <c r="H12" s="267"/>
      <c r="I12" s="608"/>
      <c r="J12" s="91"/>
      <c r="K12">
        <v>11668</v>
      </c>
    </row>
    <row r="13" spans="1:11" ht="13.5" customHeight="1" thickTop="1" thickBot="1" x14ac:dyDescent="0.3">
      <c r="A13" s="260" t="s">
        <v>81</v>
      </c>
      <c r="B13" s="261" t="s">
        <v>82</v>
      </c>
      <c r="C13" s="261">
        <f>C14</f>
        <v>1517302281</v>
      </c>
      <c r="D13" s="261"/>
      <c r="E13" s="261"/>
      <c r="F13" s="261"/>
      <c r="G13" s="262">
        <f t="shared" ref="G13:H13" si="1">G14</f>
        <v>1462436977</v>
      </c>
      <c r="H13" s="263">
        <f t="shared" si="1"/>
        <v>0</v>
      </c>
      <c r="I13" s="268"/>
      <c r="K13">
        <f>SUM(K10:K12)</f>
        <v>294668</v>
      </c>
    </row>
    <row r="14" spans="1:11" ht="13.5" customHeight="1" thickTop="1" x14ac:dyDescent="0.25">
      <c r="A14" s="269" t="s">
        <v>83</v>
      </c>
      <c r="B14" s="270" t="s">
        <v>84</v>
      </c>
      <c r="C14" s="270">
        <f>C15+C24</f>
        <v>1517302281</v>
      </c>
      <c r="D14" s="270"/>
      <c r="E14" s="270"/>
      <c r="F14" s="270"/>
      <c r="G14" s="271">
        <f t="shared" ref="G14:H14" si="2">G15+G24</f>
        <v>1462436977</v>
      </c>
      <c r="H14" s="271">
        <f t="shared" si="2"/>
        <v>0</v>
      </c>
      <c r="I14" s="608" t="s">
        <v>789</v>
      </c>
    </row>
    <row r="15" spans="1:11" ht="13.5" customHeight="1" x14ac:dyDescent="0.25">
      <c r="A15" s="272" t="s">
        <v>85</v>
      </c>
      <c r="B15" s="273" t="s">
        <v>86</v>
      </c>
      <c r="C15" s="274">
        <f>SUM(C16:C23)</f>
        <v>1250902281</v>
      </c>
      <c r="D15" s="274"/>
      <c r="E15" s="274"/>
      <c r="F15" s="274"/>
      <c r="G15" s="274">
        <f t="shared" ref="G15:H15" si="3">SUM(G16:G23)</f>
        <v>1245620977</v>
      </c>
      <c r="H15" s="274">
        <f t="shared" si="3"/>
        <v>0</v>
      </c>
      <c r="I15" s="608"/>
    </row>
    <row r="16" spans="1:11" ht="13.5" customHeight="1" x14ac:dyDescent="0.25">
      <c r="A16" s="275" t="s">
        <v>87</v>
      </c>
      <c r="B16" s="276" t="s">
        <v>88</v>
      </c>
      <c r="C16" s="86">
        <v>913056972</v>
      </c>
      <c r="D16" s="86"/>
      <c r="E16" s="86"/>
      <c r="F16" s="86"/>
      <c r="G16" s="278">
        <v>909761700</v>
      </c>
      <c r="H16" s="278">
        <v>0</v>
      </c>
      <c r="I16" s="608"/>
    </row>
    <row r="17" spans="1:9" ht="13.5" customHeight="1" x14ac:dyDescent="0.25">
      <c r="A17" s="275" t="s">
        <v>89</v>
      </c>
      <c r="B17" s="276" t="s">
        <v>90</v>
      </c>
      <c r="C17" s="86">
        <v>110612340</v>
      </c>
      <c r="D17" s="86"/>
      <c r="E17" s="86"/>
      <c r="F17" s="86"/>
      <c r="G17" s="278">
        <v>110282776</v>
      </c>
      <c r="H17" s="278">
        <v>0</v>
      </c>
      <c r="I17" s="268"/>
    </row>
    <row r="18" spans="1:9" ht="13.5" customHeight="1" x14ac:dyDescent="0.25">
      <c r="A18" s="275" t="s">
        <v>91</v>
      </c>
      <c r="B18" s="276" t="s">
        <v>92</v>
      </c>
      <c r="C18" s="86">
        <v>77335000</v>
      </c>
      <c r="D18" s="86"/>
      <c r="E18" s="86"/>
      <c r="F18" s="86"/>
      <c r="G18" s="278">
        <v>76260000</v>
      </c>
      <c r="H18" s="278">
        <v>0</v>
      </c>
      <c r="I18" s="608" t="s">
        <v>790</v>
      </c>
    </row>
    <row r="19" spans="1:9" ht="13.5" customHeight="1" x14ac:dyDescent="0.25">
      <c r="A19" s="275" t="s">
        <v>93</v>
      </c>
      <c r="B19" s="276" t="s">
        <v>94</v>
      </c>
      <c r="C19" s="86">
        <v>29690000</v>
      </c>
      <c r="D19" s="86"/>
      <c r="E19" s="86"/>
      <c r="F19" s="86"/>
      <c r="G19" s="278">
        <v>29690000</v>
      </c>
      <c r="H19" s="278">
        <f t="shared" ref="H19" si="4">G19-C19</f>
        <v>0</v>
      </c>
      <c r="I19" s="608"/>
    </row>
    <row r="20" spans="1:9" ht="13.5" customHeight="1" x14ac:dyDescent="0.25">
      <c r="A20" s="275" t="s">
        <v>95</v>
      </c>
      <c r="B20" s="276" t="s">
        <v>96</v>
      </c>
      <c r="C20" s="86">
        <v>67248872</v>
      </c>
      <c r="D20" s="86"/>
      <c r="E20" s="86"/>
      <c r="F20" s="86"/>
      <c r="G20" s="278">
        <v>66986720</v>
      </c>
      <c r="H20" s="278">
        <v>0</v>
      </c>
      <c r="I20" s="608"/>
    </row>
    <row r="21" spans="1:9" ht="13.5" customHeight="1" x14ac:dyDescent="0.25">
      <c r="A21" s="275" t="s">
        <v>97</v>
      </c>
      <c r="B21" s="276" t="s">
        <v>98</v>
      </c>
      <c r="C21" s="86">
        <v>24648086</v>
      </c>
      <c r="D21" s="86"/>
      <c r="E21" s="86"/>
      <c r="F21" s="86"/>
      <c r="G21" s="278">
        <v>24425269</v>
      </c>
      <c r="H21" s="278">
        <v>0</v>
      </c>
      <c r="I21" s="268"/>
    </row>
    <row r="22" spans="1:9" ht="13.5" customHeight="1" x14ac:dyDescent="0.25">
      <c r="A22" s="275" t="s">
        <v>99</v>
      </c>
      <c r="B22" s="276" t="s">
        <v>100</v>
      </c>
      <c r="C22" s="86">
        <v>13379</v>
      </c>
      <c r="D22" s="86"/>
      <c r="E22" s="86"/>
      <c r="F22" s="86"/>
      <c r="G22" s="278">
        <v>13619</v>
      </c>
      <c r="H22" s="278">
        <v>0</v>
      </c>
      <c r="I22" s="268"/>
    </row>
    <row r="23" spans="1:9" ht="13.5" customHeight="1" x14ac:dyDescent="0.25">
      <c r="A23" s="275" t="s">
        <v>101</v>
      </c>
      <c r="B23" s="276" t="s">
        <v>102</v>
      </c>
      <c r="C23" s="86">
        <v>28297632</v>
      </c>
      <c r="D23" s="266"/>
      <c r="E23" s="266"/>
      <c r="F23" s="266"/>
      <c r="G23" s="277">
        <v>28200893</v>
      </c>
      <c r="H23" s="278">
        <v>0</v>
      </c>
      <c r="I23" s="268"/>
    </row>
    <row r="24" spans="1:9" ht="13.5" customHeight="1" x14ac:dyDescent="0.25">
      <c r="A24" s="279" t="s">
        <v>103</v>
      </c>
      <c r="B24" s="280" t="s">
        <v>104</v>
      </c>
      <c r="C24" s="281">
        <f>C25</f>
        <v>266400000</v>
      </c>
      <c r="D24" s="281"/>
      <c r="E24" s="281"/>
      <c r="F24" s="281"/>
      <c r="G24" s="281">
        <f t="shared" ref="G24:H24" si="5">G25</f>
        <v>216816000</v>
      </c>
      <c r="H24" s="281">
        <f t="shared" si="5"/>
        <v>0</v>
      </c>
      <c r="I24" s="268"/>
    </row>
    <row r="25" spans="1:9" ht="13.5" customHeight="1" thickBot="1" x14ac:dyDescent="0.3">
      <c r="A25" s="282" t="s">
        <v>105</v>
      </c>
      <c r="B25" s="283" t="s">
        <v>106</v>
      </c>
      <c r="C25" s="284">
        <v>266400000</v>
      </c>
      <c r="D25" s="266"/>
      <c r="E25" s="266"/>
      <c r="F25" s="266"/>
      <c r="G25" s="277">
        <v>216816000</v>
      </c>
      <c r="H25" s="259">
        <v>0</v>
      </c>
      <c r="I25" s="268"/>
    </row>
    <row r="26" spans="1:9" ht="13.5" customHeight="1" thickTop="1" thickBot="1" x14ac:dyDescent="0.3">
      <c r="A26" s="260" t="s">
        <v>107</v>
      </c>
      <c r="B26" s="285" t="s">
        <v>108</v>
      </c>
      <c r="C26" s="286">
        <f>C27+C44+C51+C56+C63+C72+C85+C102+C129+C182+C248+C258+C299+C338+C347+C390+C423+C243+C278</f>
        <v>416703500</v>
      </c>
      <c r="D26" s="286"/>
      <c r="E26" s="286"/>
      <c r="F26" s="286"/>
      <c r="G26" s="286">
        <f>G27+G44+G51+G56+G63+G72+G85+G102+G129+G182+G248+G258+G299+G338+G347+G390+G423+G243+G278</f>
        <v>401125598</v>
      </c>
      <c r="H26" s="286">
        <f>H27+H44+H51+H56+H63+H72+H85+H102+H129+H182+H248+H258+H299+H338+H347+H390+H423+H243+H278</f>
        <v>-48000</v>
      </c>
      <c r="I26" s="268"/>
    </row>
    <row r="27" spans="1:9" ht="13.5" customHeight="1" thickTop="1" x14ac:dyDescent="0.25">
      <c r="A27" s="269" t="s">
        <v>109</v>
      </c>
      <c r="B27" s="287" t="s">
        <v>110</v>
      </c>
      <c r="C27" s="270">
        <f>C28</f>
        <v>1900000</v>
      </c>
      <c r="D27" s="270"/>
      <c r="E27" s="270"/>
      <c r="F27" s="270"/>
      <c r="G27" s="288">
        <f t="shared" ref="G27:H27" si="6">G28</f>
        <v>1899400</v>
      </c>
      <c r="H27" s="288">
        <f t="shared" si="6"/>
        <v>0</v>
      </c>
      <c r="I27" s="268"/>
    </row>
    <row r="28" spans="1:9" ht="13.5" customHeight="1" thickBot="1" x14ac:dyDescent="0.3">
      <c r="A28" s="289" t="s">
        <v>111</v>
      </c>
      <c r="B28" s="290" t="s">
        <v>112</v>
      </c>
      <c r="C28" s="291">
        <f>C29+C32</f>
        <v>1900000</v>
      </c>
      <c r="D28" s="291"/>
      <c r="E28" s="291"/>
      <c r="F28" s="291"/>
      <c r="G28" s="291">
        <f t="shared" ref="G28:H28" si="7">G29+G32</f>
        <v>1899400</v>
      </c>
      <c r="H28" s="291">
        <f t="shared" si="7"/>
        <v>0</v>
      </c>
      <c r="I28" s="268"/>
    </row>
    <row r="29" spans="1:9" ht="13.5" customHeight="1" thickBot="1" x14ac:dyDescent="0.3">
      <c r="A29" s="292" t="s">
        <v>113</v>
      </c>
      <c r="B29" s="293" t="s">
        <v>84</v>
      </c>
      <c r="C29" s="294">
        <f>C30</f>
        <v>1170000</v>
      </c>
      <c r="D29" s="294"/>
      <c r="E29" s="294"/>
      <c r="F29" s="294"/>
      <c r="G29" s="294">
        <f t="shared" ref="G29:H30" si="8">G30</f>
        <v>1170000</v>
      </c>
      <c r="H29" s="294">
        <f t="shared" si="8"/>
        <v>0</v>
      </c>
      <c r="I29" s="268"/>
    </row>
    <row r="30" spans="1:9" ht="13.5" customHeight="1" x14ac:dyDescent="0.25">
      <c r="A30" s="295" t="s">
        <v>114</v>
      </c>
      <c r="B30" s="296" t="s">
        <v>115</v>
      </c>
      <c r="C30" s="297">
        <f>C31</f>
        <v>1170000</v>
      </c>
      <c r="D30" s="297"/>
      <c r="E30" s="297"/>
      <c r="F30" s="297"/>
      <c r="G30" s="297">
        <f t="shared" si="8"/>
        <v>1170000</v>
      </c>
      <c r="H30" s="297">
        <f t="shared" si="8"/>
        <v>0</v>
      </c>
      <c r="I30" s="268"/>
    </row>
    <row r="31" spans="1:9" ht="13.5" customHeight="1" thickBot="1" x14ac:dyDescent="0.3">
      <c r="A31" s="282" t="s">
        <v>116</v>
      </c>
      <c r="B31" s="283" t="s">
        <v>117</v>
      </c>
      <c r="C31" s="284">
        <v>1170000</v>
      </c>
      <c r="D31" s="266"/>
      <c r="E31" s="266"/>
      <c r="F31" s="266"/>
      <c r="G31" s="277">
        <v>1170000</v>
      </c>
      <c r="H31" s="298">
        <f>G31-C31</f>
        <v>0</v>
      </c>
      <c r="I31" s="268"/>
    </row>
    <row r="32" spans="1:9" ht="13.5" customHeight="1" thickBot="1" x14ac:dyDescent="0.3">
      <c r="A32" s="292" t="s">
        <v>118</v>
      </c>
      <c r="B32" s="293" t="s">
        <v>119</v>
      </c>
      <c r="C32" s="294">
        <f>C33+C35+C37</f>
        <v>730000</v>
      </c>
      <c r="D32" s="294"/>
      <c r="E32" s="294"/>
      <c r="F32" s="294"/>
      <c r="G32" s="294">
        <f t="shared" ref="G32:H32" si="9">G33+G35+G37</f>
        <v>729400</v>
      </c>
      <c r="H32" s="294">
        <f t="shared" si="9"/>
        <v>0</v>
      </c>
      <c r="I32" s="268"/>
    </row>
    <row r="33" spans="1:9" ht="13.5" customHeight="1" x14ac:dyDescent="0.25">
      <c r="A33" s="295" t="s">
        <v>120</v>
      </c>
      <c r="B33" s="296" t="s">
        <v>121</v>
      </c>
      <c r="C33" s="297">
        <f>C34</f>
        <v>103000</v>
      </c>
      <c r="D33" s="297"/>
      <c r="E33" s="297"/>
      <c r="F33" s="297"/>
      <c r="G33" s="297">
        <f t="shared" ref="G33:H33" si="10">G34</f>
        <v>102400</v>
      </c>
      <c r="H33" s="297">
        <f t="shared" si="10"/>
        <v>0</v>
      </c>
      <c r="I33" s="268"/>
    </row>
    <row r="34" spans="1:9" ht="13.5" customHeight="1" x14ac:dyDescent="0.25">
      <c r="A34" s="275" t="s">
        <v>122</v>
      </c>
      <c r="B34" s="276" t="s">
        <v>123</v>
      </c>
      <c r="C34" s="86">
        <v>103000</v>
      </c>
      <c r="D34" s="266"/>
      <c r="E34" s="266"/>
      <c r="F34" s="266"/>
      <c r="G34" s="277">
        <v>102400</v>
      </c>
      <c r="H34" s="298">
        <v>0</v>
      </c>
      <c r="I34" s="268"/>
    </row>
    <row r="35" spans="1:9" ht="13.5" customHeight="1" x14ac:dyDescent="0.25">
      <c r="A35" s="275" t="s">
        <v>124</v>
      </c>
      <c r="B35" s="276" t="s">
        <v>125</v>
      </c>
      <c r="C35" s="86">
        <f>C36</f>
        <v>27000</v>
      </c>
      <c r="D35" s="86"/>
      <c r="E35" s="86"/>
      <c r="F35" s="86"/>
      <c r="G35" s="86">
        <f t="shared" ref="G35:H35" si="11">G36</f>
        <v>27000</v>
      </c>
      <c r="H35" s="86">
        <f t="shared" si="11"/>
        <v>0</v>
      </c>
      <c r="I35" s="268"/>
    </row>
    <row r="36" spans="1:9" ht="13.5" customHeight="1" x14ac:dyDescent="0.25">
      <c r="A36" s="275" t="s">
        <v>126</v>
      </c>
      <c r="B36" s="276" t="s">
        <v>127</v>
      </c>
      <c r="C36" s="86">
        <v>27000</v>
      </c>
      <c r="D36" s="266"/>
      <c r="E36" s="266"/>
      <c r="F36" s="266"/>
      <c r="G36" s="277">
        <v>27000</v>
      </c>
      <c r="H36" s="298">
        <f t="shared" ref="H36:H93" si="12">G36-C36</f>
        <v>0</v>
      </c>
      <c r="I36" s="268"/>
    </row>
    <row r="37" spans="1:9" ht="13.5" customHeight="1" x14ac:dyDescent="0.25">
      <c r="A37" s="275" t="s">
        <v>128</v>
      </c>
      <c r="B37" s="276" t="s">
        <v>129</v>
      </c>
      <c r="C37" s="86">
        <f>C38</f>
        <v>600000</v>
      </c>
      <c r="D37" s="86"/>
      <c r="E37" s="86"/>
      <c r="F37" s="86"/>
      <c r="G37" s="86">
        <f t="shared" ref="G37:H37" si="13">G38</f>
        <v>600000</v>
      </c>
      <c r="H37" s="86">
        <f t="shared" si="13"/>
        <v>0</v>
      </c>
      <c r="I37" s="268"/>
    </row>
    <row r="38" spans="1:9" ht="13.5" customHeight="1" x14ac:dyDescent="0.25">
      <c r="A38" s="275" t="s">
        <v>130</v>
      </c>
      <c r="B38" s="276" t="s">
        <v>131</v>
      </c>
      <c r="C38" s="86">
        <v>600000</v>
      </c>
      <c r="D38" s="297"/>
      <c r="E38" s="297"/>
      <c r="F38" s="297"/>
      <c r="G38" s="299">
        <v>600000</v>
      </c>
      <c r="H38" s="278">
        <f t="shared" si="12"/>
        <v>0</v>
      </c>
      <c r="I38" s="300"/>
    </row>
    <row r="39" spans="1:9" ht="13.5" customHeight="1" x14ac:dyDescent="0.25">
      <c r="A39" s="301"/>
      <c r="B39" s="301"/>
      <c r="C39" s="302"/>
      <c r="D39" s="302"/>
      <c r="E39" s="302"/>
      <c r="F39" s="302"/>
      <c r="G39" s="303"/>
      <c r="H39" s="304"/>
      <c r="I39" s="304"/>
    </row>
    <row r="40" spans="1:9" ht="13.5" customHeight="1" x14ac:dyDescent="0.25">
      <c r="A40" s="305"/>
      <c r="B40" s="305"/>
      <c r="C40" s="306"/>
      <c r="D40" s="306"/>
      <c r="E40" s="306"/>
      <c r="F40" s="306"/>
      <c r="G40" s="307"/>
      <c r="H40" s="308"/>
      <c r="I40" s="308"/>
    </row>
    <row r="41" spans="1:9" ht="13.5" customHeight="1" x14ac:dyDescent="0.25">
      <c r="A41" s="305"/>
      <c r="B41" s="305"/>
      <c r="C41" s="306"/>
      <c r="D41" s="306"/>
      <c r="E41" s="306"/>
      <c r="F41" s="306"/>
      <c r="G41" s="307"/>
      <c r="H41" s="308"/>
      <c r="I41" s="308"/>
    </row>
    <row r="42" spans="1:9" ht="13.5" customHeight="1" x14ac:dyDescent="0.25">
      <c r="A42" s="309"/>
      <c r="B42" s="309"/>
      <c r="C42" s="310"/>
      <c r="D42" s="310"/>
      <c r="E42" s="310"/>
      <c r="F42" s="310"/>
      <c r="G42" s="311"/>
      <c r="H42" s="312"/>
      <c r="I42" s="312">
        <v>2</v>
      </c>
    </row>
    <row r="43" spans="1:9" ht="13.5" customHeight="1" x14ac:dyDescent="0.25">
      <c r="A43" s="247" t="s">
        <v>77</v>
      </c>
      <c r="B43" s="248">
        <v>2</v>
      </c>
      <c r="C43" s="249" t="s">
        <v>78</v>
      </c>
      <c r="D43" s="249"/>
      <c r="E43" s="249"/>
      <c r="F43" s="249"/>
      <c r="G43" s="249">
        <v>4</v>
      </c>
      <c r="H43" s="250">
        <v>5</v>
      </c>
      <c r="I43" s="251">
        <v>7</v>
      </c>
    </row>
    <row r="44" spans="1:9" ht="13.5" customHeight="1" x14ac:dyDescent="0.25">
      <c r="A44" s="313" t="s">
        <v>132</v>
      </c>
      <c r="B44" s="314" t="s">
        <v>133</v>
      </c>
      <c r="C44" s="315">
        <f>C45</f>
        <v>750000</v>
      </c>
      <c r="D44" s="315"/>
      <c r="E44" s="315"/>
      <c r="F44" s="315"/>
      <c r="G44" s="316">
        <f t="shared" ref="G44:H45" si="14">G45</f>
        <v>750000</v>
      </c>
      <c r="H44" s="316">
        <f t="shared" si="14"/>
        <v>0</v>
      </c>
      <c r="I44" s="268"/>
    </row>
    <row r="45" spans="1:9" ht="13.5" customHeight="1" thickBot="1" x14ac:dyDescent="0.3">
      <c r="A45" s="289" t="s">
        <v>134</v>
      </c>
      <c r="B45" s="290" t="s">
        <v>135</v>
      </c>
      <c r="C45" s="291">
        <f>C46</f>
        <v>750000</v>
      </c>
      <c r="D45" s="291"/>
      <c r="E45" s="291"/>
      <c r="F45" s="291"/>
      <c r="G45" s="317">
        <f t="shared" si="14"/>
        <v>750000</v>
      </c>
      <c r="H45" s="317">
        <f t="shared" si="14"/>
        <v>0</v>
      </c>
      <c r="I45" s="268"/>
    </row>
    <row r="46" spans="1:9" ht="13.5" customHeight="1" thickBot="1" x14ac:dyDescent="0.3">
      <c r="A46" s="292" t="s">
        <v>136</v>
      </c>
      <c r="B46" s="293" t="s">
        <v>119</v>
      </c>
      <c r="C46" s="294">
        <f>C47+C49</f>
        <v>750000</v>
      </c>
      <c r="D46" s="294"/>
      <c r="E46" s="294"/>
      <c r="F46" s="294"/>
      <c r="G46" s="294">
        <f t="shared" ref="G46:H46" si="15">G47+G49</f>
        <v>750000</v>
      </c>
      <c r="H46" s="294">
        <f t="shared" si="15"/>
        <v>0</v>
      </c>
      <c r="I46" s="268"/>
    </row>
    <row r="47" spans="1:9" ht="13.5" customHeight="1" x14ac:dyDescent="0.25">
      <c r="A47" s="295" t="s">
        <v>137</v>
      </c>
      <c r="B47" s="296" t="s">
        <v>121</v>
      </c>
      <c r="C47" s="297">
        <f>C48</f>
        <v>450000</v>
      </c>
      <c r="D47" s="297"/>
      <c r="E47" s="297"/>
      <c r="F47" s="297"/>
      <c r="G47" s="297">
        <f t="shared" ref="G47:H47" si="16">G48</f>
        <v>450000</v>
      </c>
      <c r="H47" s="297">
        <f t="shared" si="16"/>
        <v>0</v>
      </c>
      <c r="I47" s="268"/>
    </row>
    <row r="48" spans="1:9" ht="13.5" customHeight="1" x14ac:dyDescent="0.25">
      <c r="A48" s="275" t="s">
        <v>138</v>
      </c>
      <c r="B48" s="276" t="s">
        <v>123</v>
      </c>
      <c r="C48" s="86">
        <v>450000</v>
      </c>
      <c r="D48" s="266"/>
      <c r="E48" s="266"/>
      <c r="F48" s="266"/>
      <c r="G48" s="277">
        <v>450000</v>
      </c>
      <c r="H48" s="298">
        <f t="shared" si="12"/>
        <v>0</v>
      </c>
      <c r="I48" s="268"/>
    </row>
    <row r="49" spans="1:9" ht="13.5" customHeight="1" x14ac:dyDescent="0.25">
      <c r="A49" s="275" t="s">
        <v>139</v>
      </c>
      <c r="B49" s="276" t="s">
        <v>125</v>
      </c>
      <c r="C49" s="86">
        <f>C50</f>
        <v>300000</v>
      </c>
      <c r="D49" s="86"/>
      <c r="E49" s="86"/>
      <c r="F49" s="86"/>
      <c r="G49" s="86">
        <f t="shared" ref="G49:H49" si="17">G50</f>
        <v>300000</v>
      </c>
      <c r="H49" s="86">
        <f t="shared" si="17"/>
        <v>0</v>
      </c>
      <c r="I49" s="268"/>
    </row>
    <row r="50" spans="1:9" ht="13.5" customHeight="1" x14ac:dyDescent="0.25">
      <c r="A50" s="275" t="s">
        <v>140</v>
      </c>
      <c r="B50" s="276" t="s">
        <v>127</v>
      </c>
      <c r="C50" s="86">
        <v>300000</v>
      </c>
      <c r="D50" s="266"/>
      <c r="E50" s="266"/>
      <c r="F50" s="266"/>
      <c r="G50" s="277">
        <v>300000</v>
      </c>
      <c r="H50" s="298">
        <f t="shared" si="12"/>
        <v>0</v>
      </c>
      <c r="I50" s="268"/>
    </row>
    <row r="51" spans="1:9" ht="13.5" customHeight="1" x14ac:dyDescent="0.25">
      <c r="A51" s="313" t="s">
        <v>141</v>
      </c>
      <c r="B51" s="314" t="s">
        <v>142</v>
      </c>
      <c r="C51" s="315">
        <f>C52</f>
        <v>2000000</v>
      </c>
      <c r="D51" s="315"/>
      <c r="E51" s="315"/>
      <c r="F51" s="315"/>
      <c r="G51" s="316">
        <f t="shared" ref="G51:H54" si="18">G52</f>
        <v>1995000</v>
      </c>
      <c r="H51" s="316">
        <f t="shared" si="18"/>
        <v>0</v>
      </c>
      <c r="I51" s="268"/>
    </row>
    <row r="52" spans="1:9" ht="13.5" customHeight="1" thickBot="1" x14ac:dyDescent="0.3">
      <c r="A52" s="289" t="s">
        <v>143</v>
      </c>
      <c r="B52" s="290" t="s">
        <v>144</v>
      </c>
      <c r="C52" s="291">
        <f>C53</f>
        <v>2000000</v>
      </c>
      <c r="D52" s="291"/>
      <c r="E52" s="291"/>
      <c r="F52" s="291"/>
      <c r="G52" s="317">
        <f t="shared" si="18"/>
        <v>1995000</v>
      </c>
      <c r="H52" s="317">
        <f t="shared" si="18"/>
        <v>0</v>
      </c>
      <c r="I52" s="268"/>
    </row>
    <row r="53" spans="1:9" ht="13.5" customHeight="1" thickBot="1" x14ac:dyDescent="0.3">
      <c r="A53" s="318" t="s">
        <v>145</v>
      </c>
      <c r="B53" s="319" t="s">
        <v>119</v>
      </c>
      <c r="C53" s="294">
        <f>C54</f>
        <v>2000000</v>
      </c>
      <c r="D53" s="294"/>
      <c r="E53" s="294"/>
      <c r="F53" s="294"/>
      <c r="G53" s="294">
        <f t="shared" si="18"/>
        <v>1995000</v>
      </c>
      <c r="H53" s="294">
        <f t="shared" si="18"/>
        <v>0</v>
      </c>
      <c r="I53" s="268"/>
    </row>
    <row r="54" spans="1:9" ht="13.5" customHeight="1" x14ac:dyDescent="0.25">
      <c r="A54" s="295" t="s">
        <v>146</v>
      </c>
      <c r="B54" s="296" t="s">
        <v>129</v>
      </c>
      <c r="C54" s="297">
        <f>C55</f>
        <v>2000000</v>
      </c>
      <c r="D54" s="297"/>
      <c r="E54" s="297"/>
      <c r="F54" s="297"/>
      <c r="G54" s="297">
        <f t="shared" si="18"/>
        <v>1995000</v>
      </c>
      <c r="H54" s="297">
        <f t="shared" si="18"/>
        <v>0</v>
      </c>
      <c r="I54" s="268"/>
    </row>
    <row r="55" spans="1:9" ht="13.5" customHeight="1" x14ac:dyDescent="0.25">
      <c r="A55" s="275" t="s">
        <v>147</v>
      </c>
      <c r="B55" s="276" t="s">
        <v>148</v>
      </c>
      <c r="C55" s="86">
        <v>2000000</v>
      </c>
      <c r="D55" s="266"/>
      <c r="E55" s="266"/>
      <c r="F55" s="266"/>
      <c r="G55" s="277">
        <v>1995000</v>
      </c>
      <c r="H55" s="298">
        <v>0</v>
      </c>
      <c r="I55" s="268"/>
    </row>
    <row r="56" spans="1:9" ht="13.5" customHeight="1" x14ac:dyDescent="0.25">
      <c r="A56" s="313" t="s">
        <v>149</v>
      </c>
      <c r="B56" s="314" t="s">
        <v>150</v>
      </c>
      <c r="C56" s="315">
        <f>C57</f>
        <v>2000000</v>
      </c>
      <c r="D56" s="315"/>
      <c r="E56" s="315"/>
      <c r="F56" s="315"/>
      <c r="G56" s="316">
        <f t="shared" ref="G56:H57" si="19">G57</f>
        <v>2000000</v>
      </c>
      <c r="H56" s="316">
        <f t="shared" si="19"/>
        <v>0</v>
      </c>
      <c r="I56" s="268"/>
    </row>
    <row r="57" spans="1:9" ht="13.5" customHeight="1" thickBot="1" x14ac:dyDescent="0.3">
      <c r="A57" s="289" t="s">
        <v>151</v>
      </c>
      <c r="B57" s="290" t="s">
        <v>152</v>
      </c>
      <c r="C57" s="291">
        <f>C58</f>
        <v>2000000</v>
      </c>
      <c r="D57" s="291"/>
      <c r="E57" s="291"/>
      <c r="F57" s="291"/>
      <c r="G57" s="317">
        <f t="shared" si="19"/>
        <v>2000000</v>
      </c>
      <c r="H57" s="317">
        <f t="shared" si="19"/>
        <v>0</v>
      </c>
      <c r="I57" s="268"/>
    </row>
    <row r="58" spans="1:9" ht="13.5" customHeight="1" thickBot="1" x14ac:dyDescent="0.3">
      <c r="A58" s="318" t="s">
        <v>153</v>
      </c>
      <c r="B58" s="319" t="s">
        <v>119</v>
      </c>
      <c r="C58" s="294">
        <f>C59+C61</f>
        <v>2000000</v>
      </c>
      <c r="D58" s="294"/>
      <c r="E58" s="294"/>
      <c r="F58" s="294"/>
      <c r="G58" s="294">
        <f t="shared" ref="G58:H58" si="20">G59+G61</f>
        <v>2000000</v>
      </c>
      <c r="H58" s="294">
        <f t="shared" si="20"/>
        <v>0</v>
      </c>
      <c r="I58" s="268"/>
    </row>
    <row r="59" spans="1:9" ht="13.5" customHeight="1" x14ac:dyDescent="0.25">
      <c r="A59" s="295" t="s">
        <v>154</v>
      </c>
      <c r="B59" s="296" t="s">
        <v>121</v>
      </c>
      <c r="C59" s="297">
        <f>C60</f>
        <v>1550000</v>
      </c>
      <c r="D59" s="297"/>
      <c r="E59" s="297"/>
      <c r="F59" s="297"/>
      <c r="G59" s="297">
        <f t="shared" ref="G59:H59" si="21">G60</f>
        <v>1550000</v>
      </c>
      <c r="H59" s="297">
        <f t="shared" si="21"/>
        <v>0</v>
      </c>
      <c r="I59" s="268"/>
    </row>
    <row r="60" spans="1:9" ht="13.5" customHeight="1" x14ac:dyDescent="0.25">
      <c r="A60" s="275" t="s">
        <v>155</v>
      </c>
      <c r="B60" s="276" t="s">
        <v>123</v>
      </c>
      <c r="C60" s="86">
        <v>1550000</v>
      </c>
      <c r="D60" s="266"/>
      <c r="E60" s="266"/>
      <c r="F60" s="266"/>
      <c r="G60" s="277">
        <v>1550000</v>
      </c>
      <c r="H60" s="298">
        <f t="shared" si="12"/>
        <v>0</v>
      </c>
      <c r="I60" s="268"/>
    </row>
    <row r="61" spans="1:9" ht="13.5" customHeight="1" x14ac:dyDescent="0.25">
      <c r="A61" s="275" t="s">
        <v>156</v>
      </c>
      <c r="B61" s="276" t="s">
        <v>125</v>
      </c>
      <c r="C61" s="86">
        <f>C62</f>
        <v>450000</v>
      </c>
      <c r="D61" s="86"/>
      <c r="E61" s="86"/>
      <c r="F61" s="86"/>
      <c r="G61" s="86">
        <f t="shared" ref="G61:H61" si="22">G62</f>
        <v>450000</v>
      </c>
      <c r="H61" s="86">
        <f t="shared" si="22"/>
        <v>0</v>
      </c>
      <c r="I61" s="268"/>
    </row>
    <row r="62" spans="1:9" ht="13.5" customHeight="1" x14ac:dyDescent="0.25">
      <c r="A62" s="275" t="s">
        <v>157</v>
      </c>
      <c r="B62" s="276" t="s">
        <v>127</v>
      </c>
      <c r="C62" s="86">
        <v>450000</v>
      </c>
      <c r="D62" s="266"/>
      <c r="E62" s="266"/>
      <c r="F62" s="266"/>
      <c r="G62" s="277">
        <v>450000</v>
      </c>
      <c r="H62" s="298">
        <f t="shared" si="12"/>
        <v>0</v>
      </c>
      <c r="I62" s="268"/>
    </row>
    <row r="63" spans="1:9" ht="13.5" customHeight="1" x14ac:dyDescent="0.25">
      <c r="A63" s="313" t="s">
        <v>158</v>
      </c>
      <c r="B63" s="314" t="s">
        <v>159</v>
      </c>
      <c r="C63" s="315">
        <f>C64</f>
        <v>3500000</v>
      </c>
      <c r="D63" s="315"/>
      <c r="E63" s="315"/>
      <c r="F63" s="315"/>
      <c r="G63" s="316">
        <f t="shared" ref="G63:H64" si="23">G64</f>
        <v>3259975</v>
      </c>
      <c r="H63" s="316">
        <f t="shared" si="23"/>
        <v>0</v>
      </c>
      <c r="I63" s="268"/>
    </row>
    <row r="64" spans="1:9" ht="13.5" customHeight="1" thickBot="1" x14ac:dyDescent="0.3">
      <c r="A64" s="289" t="s">
        <v>160</v>
      </c>
      <c r="B64" s="290" t="s">
        <v>161</v>
      </c>
      <c r="C64" s="291">
        <f>C65</f>
        <v>3500000</v>
      </c>
      <c r="D64" s="291"/>
      <c r="E64" s="291"/>
      <c r="F64" s="291"/>
      <c r="G64" s="317">
        <f t="shared" si="23"/>
        <v>3259975</v>
      </c>
      <c r="H64" s="317">
        <f t="shared" si="23"/>
        <v>0</v>
      </c>
      <c r="I64" s="268"/>
    </row>
    <row r="65" spans="1:9" ht="13.5" customHeight="1" thickBot="1" x14ac:dyDescent="0.3">
      <c r="A65" s="292" t="s">
        <v>162</v>
      </c>
      <c r="B65" s="293" t="s">
        <v>119</v>
      </c>
      <c r="C65" s="294">
        <f>C66+C68+C70</f>
        <v>3500000</v>
      </c>
      <c r="D65" s="294"/>
      <c r="E65" s="294"/>
      <c r="F65" s="294"/>
      <c r="G65" s="294">
        <f t="shared" ref="G65:H65" si="24">G66+G68+G70</f>
        <v>3259975</v>
      </c>
      <c r="H65" s="294">
        <f t="shared" si="24"/>
        <v>0</v>
      </c>
      <c r="I65" s="268"/>
    </row>
    <row r="66" spans="1:9" ht="13.5" customHeight="1" x14ac:dyDescent="0.25">
      <c r="A66" s="295" t="s">
        <v>163</v>
      </c>
      <c r="B66" s="296" t="s">
        <v>121</v>
      </c>
      <c r="C66" s="297">
        <f>C67</f>
        <v>305000</v>
      </c>
      <c r="D66" s="297"/>
      <c r="E66" s="297"/>
      <c r="F66" s="297"/>
      <c r="G66" s="297">
        <f t="shared" ref="G66:H66" si="25">G67</f>
        <v>305000</v>
      </c>
      <c r="H66" s="297">
        <f t="shared" si="25"/>
        <v>0</v>
      </c>
      <c r="I66" s="268"/>
    </row>
    <row r="67" spans="1:9" ht="13.5" customHeight="1" x14ac:dyDescent="0.25">
      <c r="A67" s="275" t="s">
        <v>164</v>
      </c>
      <c r="B67" s="276" t="s">
        <v>123</v>
      </c>
      <c r="C67" s="86">
        <v>305000</v>
      </c>
      <c r="D67" s="266"/>
      <c r="E67" s="266"/>
      <c r="F67" s="266"/>
      <c r="G67" s="277">
        <v>305000</v>
      </c>
      <c r="H67" s="298">
        <f t="shared" si="12"/>
        <v>0</v>
      </c>
      <c r="I67" s="268"/>
    </row>
    <row r="68" spans="1:9" ht="13.5" customHeight="1" x14ac:dyDescent="0.25">
      <c r="A68" s="275" t="s">
        <v>165</v>
      </c>
      <c r="B68" s="276" t="s">
        <v>125</v>
      </c>
      <c r="C68" s="86">
        <f>C69</f>
        <v>195000</v>
      </c>
      <c r="D68" s="86"/>
      <c r="E68" s="86"/>
      <c r="F68" s="86"/>
      <c r="G68" s="86">
        <f t="shared" ref="G68:H68" si="26">G69</f>
        <v>194975</v>
      </c>
      <c r="H68" s="86">
        <f t="shared" si="26"/>
        <v>0</v>
      </c>
      <c r="I68" s="268"/>
    </row>
    <row r="69" spans="1:9" ht="13.5" customHeight="1" x14ac:dyDescent="0.25">
      <c r="A69" s="275" t="s">
        <v>166</v>
      </c>
      <c r="B69" s="276" t="s">
        <v>127</v>
      </c>
      <c r="C69" s="86">
        <v>195000</v>
      </c>
      <c r="D69" s="266"/>
      <c r="E69" s="266"/>
      <c r="F69" s="266"/>
      <c r="G69" s="277">
        <v>194975</v>
      </c>
      <c r="H69" s="298">
        <v>0</v>
      </c>
      <c r="I69" s="268"/>
    </row>
    <row r="70" spans="1:9" ht="13.5" customHeight="1" x14ac:dyDescent="0.25">
      <c r="A70" s="275" t="s">
        <v>167</v>
      </c>
      <c r="B70" s="276" t="s">
        <v>129</v>
      </c>
      <c r="C70" s="86">
        <f>C71</f>
        <v>3000000</v>
      </c>
      <c r="D70" s="86"/>
      <c r="E70" s="86"/>
      <c r="F70" s="86"/>
      <c r="G70" s="86">
        <f t="shared" ref="G70:H70" si="27">G71</f>
        <v>2760000</v>
      </c>
      <c r="H70" s="86">
        <f t="shared" si="27"/>
        <v>0</v>
      </c>
      <c r="I70" s="268"/>
    </row>
    <row r="71" spans="1:9" ht="13.5" customHeight="1" x14ac:dyDescent="0.25">
      <c r="A71" s="275" t="s">
        <v>168</v>
      </c>
      <c r="B71" s="276" t="s">
        <v>131</v>
      </c>
      <c r="C71" s="86">
        <v>3000000</v>
      </c>
      <c r="D71" s="266"/>
      <c r="E71" s="266"/>
      <c r="F71" s="266"/>
      <c r="G71" s="277">
        <v>2760000</v>
      </c>
      <c r="H71" s="298">
        <v>0</v>
      </c>
      <c r="I71" s="268"/>
    </row>
    <row r="72" spans="1:9" ht="13.5" customHeight="1" x14ac:dyDescent="0.25">
      <c r="A72" s="313" t="s">
        <v>169</v>
      </c>
      <c r="B72" s="314" t="s">
        <v>170</v>
      </c>
      <c r="C72" s="315">
        <f>C73</f>
        <v>1236000</v>
      </c>
      <c r="D72" s="315"/>
      <c r="E72" s="315"/>
      <c r="F72" s="315"/>
      <c r="G72" s="316">
        <f t="shared" ref="G72:H73" si="28">G73</f>
        <v>1235575</v>
      </c>
      <c r="H72" s="316">
        <f t="shared" si="28"/>
        <v>0</v>
      </c>
      <c r="I72" s="268"/>
    </row>
    <row r="73" spans="1:9" ht="13.5" customHeight="1" thickBot="1" x14ac:dyDescent="0.3">
      <c r="A73" s="289" t="s">
        <v>171</v>
      </c>
      <c r="B73" s="290" t="s">
        <v>172</v>
      </c>
      <c r="C73" s="291">
        <f>C74</f>
        <v>1236000</v>
      </c>
      <c r="D73" s="291"/>
      <c r="E73" s="291"/>
      <c r="F73" s="291"/>
      <c r="G73" s="317">
        <f t="shared" si="28"/>
        <v>1235575</v>
      </c>
      <c r="H73" s="317">
        <f t="shared" si="28"/>
        <v>0</v>
      </c>
      <c r="I73" s="268"/>
    </row>
    <row r="74" spans="1:9" ht="13.5" customHeight="1" thickBot="1" x14ac:dyDescent="0.3">
      <c r="A74" s="292" t="s">
        <v>173</v>
      </c>
      <c r="B74" s="293" t="s">
        <v>119</v>
      </c>
      <c r="C74" s="294">
        <f>C75+C77+C79</f>
        <v>1236000</v>
      </c>
      <c r="D74" s="294"/>
      <c r="E74" s="294"/>
      <c r="F74" s="294"/>
      <c r="G74" s="294">
        <f t="shared" ref="G74:H74" si="29">G75+G77+G79</f>
        <v>1235575</v>
      </c>
      <c r="H74" s="294">
        <f t="shared" si="29"/>
        <v>0</v>
      </c>
      <c r="I74" s="268"/>
    </row>
    <row r="75" spans="1:9" ht="13.5" customHeight="1" x14ac:dyDescent="0.25">
      <c r="A75" s="295" t="s">
        <v>174</v>
      </c>
      <c r="B75" s="296" t="s">
        <v>121</v>
      </c>
      <c r="C75" s="297">
        <f>C76</f>
        <v>86000</v>
      </c>
      <c r="D75" s="297"/>
      <c r="E75" s="297"/>
      <c r="F75" s="297"/>
      <c r="G75" s="297">
        <f t="shared" ref="G75:H75" si="30">G76</f>
        <v>85700</v>
      </c>
      <c r="H75" s="297">
        <f t="shared" si="30"/>
        <v>0</v>
      </c>
      <c r="I75" s="268"/>
    </row>
    <row r="76" spans="1:9" ht="13.5" customHeight="1" x14ac:dyDescent="0.25">
      <c r="A76" s="275" t="s">
        <v>175</v>
      </c>
      <c r="B76" s="276" t="s">
        <v>123</v>
      </c>
      <c r="C76" s="86">
        <v>86000</v>
      </c>
      <c r="D76" s="266"/>
      <c r="E76" s="266"/>
      <c r="F76" s="266"/>
      <c r="G76" s="277">
        <v>85700</v>
      </c>
      <c r="H76" s="298">
        <v>0</v>
      </c>
      <c r="I76" s="268"/>
    </row>
    <row r="77" spans="1:9" ht="13.5" customHeight="1" x14ac:dyDescent="0.25">
      <c r="A77" s="275" t="s">
        <v>176</v>
      </c>
      <c r="B77" s="276" t="s">
        <v>125</v>
      </c>
      <c r="C77" s="86">
        <f>C78</f>
        <v>150000</v>
      </c>
      <c r="D77" s="86"/>
      <c r="E77" s="86"/>
      <c r="F77" s="86"/>
      <c r="G77" s="86">
        <f t="shared" ref="G77:H77" si="31">G78</f>
        <v>149875</v>
      </c>
      <c r="H77" s="86">
        <f t="shared" si="31"/>
        <v>0</v>
      </c>
      <c r="I77" s="268"/>
    </row>
    <row r="78" spans="1:9" ht="13.5" customHeight="1" x14ac:dyDescent="0.25">
      <c r="A78" s="275" t="s">
        <v>177</v>
      </c>
      <c r="B78" s="276" t="s">
        <v>127</v>
      </c>
      <c r="C78" s="86">
        <v>150000</v>
      </c>
      <c r="D78" s="266"/>
      <c r="E78" s="266"/>
      <c r="F78" s="266"/>
      <c r="G78" s="277">
        <v>149875</v>
      </c>
      <c r="H78" s="298">
        <v>0</v>
      </c>
      <c r="I78" s="268"/>
    </row>
    <row r="79" spans="1:9" ht="13.5" customHeight="1" x14ac:dyDescent="0.25">
      <c r="A79" s="275" t="s">
        <v>178</v>
      </c>
      <c r="B79" s="276" t="s">
        <v>129</v>
      </c>
      <c r="C79" s="86">
        <f>C80</f>
        <v>1000000</v>
      </c>
      <c r="D79" s="86"/>
      <c r="E79" s="86"/>
      <c r="F79" s="86"/>
      <c r="G79" s="86">
        <f t="shared" ref="G79:H79" si="32">G80</f>
        <v>1000000</v>
      </c>
      <c r="H79" s="86">
        <f t="shared" si="32"/>
        <v>0</v>
      </c>
      <c r="I79" s="268"/>
    </row>
    <row r="80" spans="1:9" ht="13.5" customHeight="1" x14ac:dyDescent="0.25">
      <c r="A80" s="275" t="s">
        <v>179</v>
      </c>
      <c r="B80" s="276" t="s">
        <v>131</v>
      </c>
      <c r="C80" s="86">
        <v>1000000</v>
      </c>
      <c r="D80" s="297"/>
      <c r="E80" s="297"/>
      <c r="F80" s="297"/>
      <c r="G80" s="299">
        <v>1000000</v>
      </c>
      <c r="H80" s="278">
        <f t="shared" si="12"/>
        <v>0</v>
      </c>
      <c r="I80" s="300"/>
    </row>
    <row r="81" spans="1:9" ht="13.5" customHeight="1" x14ac:dyDescent="0.25">
      <c r="A81" s="301"/>
      <c r="B81" s="301"/>
      <c r="C81" s="302"/>
      <c r="D81" s="302"/>
      <c r="E81" s="302"/>
      <c r="F81" s="302"/>
      <c r="G81" s="303"/>
      <c r="H81" s="304"/>
      <c r="I81" s="304"/>
    </row>
    <row r="82" spans="1:9" ht="13.5" customHeight="1" x14ac:dyDescent="0.25">
      <c r="A82" s="305"/>
      <c r="B82" s="305"/>
      <c r="C82" s="306"/>
      <c r="D82" s="306"/>
      <c r="E82" s="306"/>
      <c r="F82" s="306"/>
      <c r="G82" s="307"/>
      <c r="H82" s="308"/>
      <c r="I82" s="308"/>
    </row>
    <row r="83" spans="1:9" ht="12.6" customHeight="1" x14ac:dyDescent="0.25">
      <c r="A83" s="309"/>
      <c r="B83" s="309"/>
      <c r="C83" s="310"/>
      <c r="D83" s="310"/>
      <c r="E83" s="310"/>
      <c r="F83" s="310"/>
      <c r="G83" s="311"/>
      <c r="H83" s="312"/>
      <c r="I83" s="312">
        <v>3</v>
      </c>
    </row>
    <row r="84" spans="1:9" ht="12.6" customHeight="1" x14ac:dyDescent="0.25">
      <c r="A84" s="247" t="s">
        <v>77</v>
      </c>
      <c r="B84" s="248">
        <v>2</v>
      </c>
      <c r="C84" s="249" t="s">
        <v>78</v>
      </c>
      <c r="D84" s="249"/>
      <c r="E84" s="249"/>
      <c r="F84" s="249"/>
      <c r="G84" s="249">
        <v>4</v>
      </c>
      <c r="H84" s="250">
        <v>5</v>
      </c>
      <c r="I84" s="251">
        <v>7</v>
      </c>
    </row>
    <row r="85" spans="1:9" ht="12.6" customHeight="1" x14ac:dyDescent="0.25">
      <c r="A85" s="313" t="s">
        <v>180</v>
      </c>
      <c r="B85" s="314" t="s">
        <v>181</v>
      </c>
      <c r="C85" s="315">
        <f t="shared" ref="C85:H85" si="33">C86+C94</f>
        <v>5369000</v>
      </c>
      <c r="D85" s="315"/>
      <c r="E85" s="315"/>
      <c r="F85" s="315"/>
      <c r="G85" s="316">
        <f t="shared" si="33"/>
        <v>5369000</v>
      </c>
      <c r="H85" s="316">
        <f t="shared" si="33"/>
        <v>0</v>
      </c>
      <c r="I85" s="268"/>
    </row>
    <row r="86" spans="1:9" ht="12.6" customHeight="1" thickBot="1" x14ac:dyDescent="0.3">
      <c r="A86" s="289" t="s">
        <v>182</v>
      </c>
      <c r="B86" s="290" t="s">
        <v>183</v>
      </c>
      <c r="C86" s="291">
        <f>C87</f>
        <v>1000000</v>
      </c>
      <c r="D86" s="291"/>
      <c r="E86" s="291"/>
      <c r="F86" s="291"/>
      <c r="G86" s="317">
        <f t="shared" ref="G86:H86" si="34">G87</f>
        <v>1000000</v>
      </c>
      <c r="H86" s="317">
        <f t="shared" si="34"/>
        <v>0</v>
      </c>
      <c r="I86" s="268"/>
    </row>
    <row r="87" spans="1:9" ht="12.6" customHeight="1" thickBot="1" x14ac:dyDescent="0.3">
      <c r="A87" s="292" t="s">
        <v>184</v>
      </c>
      <c r="B87" s="293" t="s">
        <v>119</v>
      </c>
      <c r="C87" s="294">
        <f>C88+C90+C92</f>
        <v>1000000</v>
      </c>
      <c r="D87" s="294"/>
      <c r="E87" s="294"/>
      <c r="F87" s="294"/>
      <c r="G87" s="294">
        <f t="shared" ref="G87:H87" si="35">G88+G90+G92</f>
        <v>1000000</v>
      </c>
      <c r="H87" s="294">
        <f t="shared" si="35"/>
        <v>0</v>
      </c>
      <c r="I87" s="268"/>
    </row>
    <row r="88" spans="1:9" ht="12.6" customHeight="1" x14ac:dyDescent="0.25">
      <c r="A88" s="295" t="s">
        <v>185</v>
      </c>
      <c r="B88" s="296" t="s">
        <v>121</v>
      </c>
      <c r="C88" s="297">
        <f>C89</f>
        <v>70000</v>
      </c>
      <c r="D88" s="297"/>
      <c r="E88" s="297"/>
      <c r="F88" s="297"/>
      <c r="G88" s="297">
        <f t="shared" ref="G88:H88" si="36">G89</f>
        <v>70000</v>
      </c>
      <c r="H88" s="297">
        <f t="shared" si="36"/>
        <v>0</v>
      </c>
      <c r="I88" s="268"/>
    </row>
    <row r="89" spans="1:9" ht="12.6" customHeight="1" x14ac:dyDescent="0.25">
      <c r="A89" s="275" t="s">
        <v>186</v>
      </c>
      <c r="B89" s="276" t="s">
        <v>123</v>
      </c>
      <c r="C89" s="86">
        <v>70000</v>
      </c>
      <c r="D89" s="266"/>
      <c r="E89" s="266"/>
      <c r="F89" s="266"/>
      <c r="G89" s="277">
        <v>70000</v>
      </c>
      <c r="H89" s="298">
        <f t="shared" si="12"/>
        <v>0</v>
      </c>
      <c r="I89" s="268"/>
    </row>
    <row r="90" spans="1:9" ht="12.6" customHeight="1" x14ac:dyDescent="0.25">
      <c r="A90" s="275" t="s">
        <v>187</v>
      </c>
      <c r="B90" s="276" t="s">
        <v>125</v>
      </c>
      <c r="C90" s="86">
        <f>C91</f>
        <v>30000</v>
      </c>
      <c r="D90" s="86"/>
      <c r="E90" s="86"/>
      <c r="F90" s="86"/>
      <c r="G90" s="86">
        <f t="shared" ref="G90:H90" si="37">G91</f>
        <v>30000</v>
      </c>
      <c r="H90" s="86">
        <f t="shared" si="37"/>
        <v>0</v>
      </c>
      <c r="I90" s="268"/>
    </row>
    <row r="91" spans="1:9" ht="12.6" customHeight="1" x14ac:dyDescent="0.25">
      <c r="A91" s="275" t="s">
        <v>188</v>
      </c>
      <c r="B91" s="276" t="s">
        <v>127</v>
      </c>
      <c r="C91" s="86">
        <v>30000</v>
      </c>
      <c r="D91" s="266"/>
      <c r="E91" s="266"/>
      <c r="F91" s="266"/>
      <c r="G91" s="277">
        <v>30000</v>
      </c>
      <c r="H91" s="298">
        <f t="shared" si="12"/>
        <v>0</v>
      </c>
      <c r="I91" s="268"/>
    </row>
    <row r="92" spans="1:9" ht="12.6" customHeight="1" x14ac:dyDescent="0.25">
      <c r="A92" s="275" t="s">
        <v>189</v>
      </c>
      <c r="B92" s="276" t="s">
        <v>129</v>
      </c>
      <c r="C92" s="86">
        <f>C93</f>
        <v>900000</v>
      </c>
      <c r="D92" s="86"/>
      <c r="E92" s="86"/>
      <c r="F92" s="86"/>
      <c r="G92" s="86">
        <f t="shared" ref="G92:H92" si="38">G93</f>
        <v>900000</v>
      </c>
      <c r="H92" s="86">
        <f t="shared" si="38"/>
        <v>0</v>
      </c>
      <c r="I92" s="268"/>
    </row>
    <row r="93" spans="1:9" ht="12.6" customHeight="1" x14ac:dyDescent="0.25">
      <c r="A93" s="275" t="s">
        <v>190</v>
      </c>
      <c r="B93" s="276" t="s">
        <v>148</v>
      </c>
      <c r="C93" s="86">
        <v>900000</v>
      </c>
      <c r="D93" s="266"/>
      <c r="E93" s="266"/>
      <c r="F93" s="266"/>
      <c r="G93" s="277">
        <v>900000</v>
      </c>
      <c r="H93" s="298">
        <f t="shared" si="12"/>
        <v>0</v>
      </c>
      <c r="I93" s="268"/>
    </row>
    <row r="94" spans="1:9" ht="12.6" customHeight="1" thickBot="1" x14ac:dyDescent="0.3">
      <c r="A94" s="289" t="s">
        <v>191</v>
      </c>
      <c r="B94" s="290" t="s">
        <v>192</v>
      </c>
      <c r="C94" s="291">
        <f>C95</f>
        <v>4369000</v>
      </c>
      <c r="D94" s="291"/>
      <c r="E94" s="291"/>
      <c r="F94" s="291"/>
      <c r="G94" s="317">
        <f t="shared" ref="G94:H94" si="39">G95</f>
        <v>4369000</v>
      </c>
      <c r="H94" s="317">
        <f t="shared" si="39"/>
        <v>0</v>
      </c>
      <c r="I94" s="268"/>
    </row>
    <row r="95" spans="1:9" ht="12.6" customHeight="1" thickBot="1" x14ac:dyDescent="0.3">
      <c r="A95" s="292" t="s">
        <v>193</v>
      </c>
      <c r="B95" s="293" t="s">
        <v>119</v>
      </c>
      <c r="C95" s="294">
        <f>C96+C98+C100</f>
        <v>4369000</v>
      </c>
      <c r="D95" s="294"/>
      <c r="E95" s="294"/>
      <c r="F95" s="294"/>
      <c r="G95" s="294">
        <f t="shared" ref="G95:H95" si="40">G96+G98+G100</f>
        <v>4369000</v>
      </c>
      <c r="H95" s="294">
        <f t="shared" si="40"/>
        <v>0</v>
      </c>
      <c r="I95" s="268"/>
    </row>
    <row r="96" spans="1:9" ht="12.6" customHeight="1" x14ac:dyDescent="0.25">
      <c r="A96" s="295" t="s">
        <v>194</v>
      </c>
      <c r="B96" s="296" t="s">
        <v>121</v>
      </c>
      <c r="C96" s="297">
        <f>C97</f>
        <v>139000</v>
      </c>
      <c r="D96" s="297"/>
      <c r="E96" s="297"/>
      <c r="F96" s="297"/>
      <c r="G96" s="297">
        <f t="shared" ref="G96:H96" si="41">G97</f>
        <v>139000</v>
      </c>
      <c r="H96" s="297">
        <f t="shared" si="41"/>
        <v>0</v>
      </c>
      <c r="I96" s="268"/>
    </row>
    <row r="97" spans="1:9" ht="12.6" customHeight="1" x14ac:dyDescent="0.25">
      <c r="A97" s="275" t="s">
        <v>195</v>
      </c>
      <c r="B97" s="276" t="s">
        <v>123</v>
      </c>
      <c r="C97" s="86">
        <v>139000</v>
      </c>
      <c r="D97" s="266"/>
      <c r="E97" s="266"/>
      <c r="F97" s="266"/>
      <c r="G97" s="277">
        <v>139000</v>
      </c>
      <c r="H97" s="298">
        <f t="shared" ref="H97:H157" si="42">G97-C97</f>
        <v>0</v>
      </c>
      <c r="I97" s="268"/>
    </row>
    <row r="98" spans="1:9" ht="12.6" customHeight="1" x14ac:dyDescent="0.25">
      <c r="A98" s="275" t="s">
        <v>196</v>
      </c>
      <c r="B98" s="276" t="s">
        <v>125</v>
      </c>
      <c r="C98" s="86">
        <f>C99</f>
        <v>30000</v>
      </c>
      <c r="D98" s="86"/>
      <c r="E98" s="86"/>
      <c r="F98" s="86"/>
      <c r="G98" s="86">
        <f t="shared" ref="G98:H98" si="43">G99</f>
        <v>30000</v>
      </c>
      <c r="H98" s="86">
        <f t="shared" si="43"/>
        <v>0</v>
      </c>
      <c r="I98" s="268"/>
    </row>
    <row r="99" spans="1:9" ht="12.6" customHeight="1" x14ac:dyDescent="0.25">
      <c r="A99" s="275" t="s">
        <v>197</v>
      </c>
      <c r="B99" s="276" t="s">
        <v>127</v>
      </c>
      <c r="C99" s="86">
        <v>30000</v>
      </c>
      <c r="D99" s="266"/>
      <c r="E99" s="266"/>
      <c r="F99" s="266"/>
      <c r="G99" s="277">
        <v>30000</v>
      </c>
      <c r="H99" s="298">
        <f t="shared" si="42"/>
        <v>0</v>
      </c>
      <c r="I99" s="268"/>
    </row>
    <row r="100" spans="1:9" ht="12.6" customHeight="1" x14ac:dyDescent="0.25">
      <c r="A100" s="275" t="s">
        <v>198</v>
      </c>
      <c r="B100" s="276" t="s">
        <v>129</v>
      </c>
      <c r="C100" s="86">
        <f>C101</f>
        <v>4200000</v>
      </c>
      <c r="D100" s="86"/>
      <c r="E100" s="86"/>
      <c r="F100" s="86"/>
      <c r="G100" s="86">
        <f t="shared" ref="G100:H100" si="44">G101</f>
        <v>4200000</v>
      </c>
      <c r="H100" s="86">
        <f t="shared" si="44"/>
        <v>0</v>
      </c>
      <c r="I100" s="268"/>
    </row>
    <row r="101" spans="1:9" ht="12.6" customHeight="1" x14ac:dyDescent="0.25">
      <c r="A101" s="275" t="s">
        <v>199</v>
      </c>
      <c r="B101" s="276" t="s">
        <v>131</v>
      </c>
      <c r="C101" s="86">
        <v>4200000</v>
      </c>
      <c r="D101" s="266"/>
      <c r="E101" s="266"/>
      <c r="F101" s="266"/>
      <c r="G101" s="277">
        <v>4200000</v>
      </c>
      <c r="H101" s="298">
        <f t="shared" si="42"/>
        <v>0</v>
      </c>
      <c r="I101" s="268"/>
    </row>
    <row r="102" spans="1:9" ht="12.6" customHeight="1" x14ac:dyDescent="0.25">
      <c r="A102" s="313" t="s">
        <v>200</v>
      </c>
      <c r="B102" s="314" t="s">
        <v>201</v>
      </c>
      <c r="C102" s="315">
        <f t="shared" ref="C102:H102" si="45">C103+C112</f>
        <v>30498000</v>
      </c>
      <c r="D102" s="315"/>
      <c r="E102" s="315"/>
      <c r="F102" s="315"/>
      <c r="G102" s="316">
        <f t="shared" si="45"/>
        <v>30420000</v>
      </c>
      <c r="H102" s="316">
        <f t="shared" si="45"/>
        <v>-48000</v>
      </c>
      <c r="I102" s="268"/>
    </row>
    <row r="103" spans="1:9" ht="12.6" customHeight="1" thickBot="1" x14ac:dyDescent="0.3">
      <c r="A103" s="289" t="s">
        <v>202</v>
      </c>
      <c r="B103" s="290" t="s">
        <v>203</v>
      </c>
      <c r="C103" s="291">
        <f>C104+C109</f>
        <v>27408000</v>
      </c>
      <c r="D103" s="291"/>
      <c r="E103" s="291"/>
      <c r="F103" s="291"/>
      <c r="G103" s="317">
        <f t="shared" ref="G103:H103" si="46">G104+G109</f>
        <v>27340000</v>
      </c>
      <c r="H103" s="317">
        <f t="shared" si="46"/>
        <v>-48000</v>
      </c>
      <c r="I103" s="268"/>
    </row>
    <row r="104" spans="1:9" ht="12.6" customHeight="1" thickBot="1" x14ac:dyDescent="0.3">
      <c r="A104" s="292" t="s">
        <v>204</v>
      </c>
      <c r="B104" s="293" t="s">
        <v>84</v>
      </c>
      <c r="C104" s="294">
        <f>C105+C107</f>
        <v>25440000</v>
      </c>
      <c r="D104" s="294"/>
      <c r="E104" s="294"/>
      <c r="F104" s="294"/>
      <c r="G104" s="294">
        <f t="shared" ref="G104:H104" si="47">G105+G107</f>
        <v>25420000</v>
      </c>
      <c r="H104" s="294">
        <f t="shared" si="47"/>
        <v>0</v>
      </c>
      <c r="I104" s="268"/>
    </row>
    <row r="105" spans="1:9" ht="12.6" customHeight="1" x14ac:dyDescent="0.25">
      <c r="A105" s="295" t="s">
        <v>205</v>
      </c>
      <c r="B105" s="296" t="s">
        <v>115</v>
      </c>
      <c r="C105" s="297">
        <f>C106</f>
        <v>18720000</v>
      </c>
      <c r="D105" s="297"/>
      <c r="E105" s="297"/>
      <c r="F105" s="297"/>
      <c r="G105" s="297">
        <f t="shared" ref="G105:H105" si="48">G106</f>
        <v>18700000</v>
      </c>
      <c r="H105" s="297">
        <f t="shared" si="48"/>
        <v>0</v>
      </c>
      <c r="I105" s="268"/>
    </row>
    <row r="106" spans="1:9" ht="12.6" customHeight="1" x14ac:dyDescent="0.25">
      <c r="A106" s="275" t="s">
        <v>206</v>
      </c>
      <c r="B106" s="276" t="s">
        <v>207</v>
      </c>
      <c r="C106" s="86">
        <v>18720000</v>
      </c>
      <c r="D106" s="266"/>
      <c r="E106" s="266"/>
      <c r="F106" s="266"/>
      <c r="G106" s="277">
        <v>18700000</v>
      </c>
      <c r="H106" s="298">
        <v>0</v>
      </c>
      <c r="I106" s="268"/>
    </row>
    <row r="107" spans="1:9" ht="12.6" customHeight="1" x14ac:dyDescent="0.25">
      <c r="A107" s="275" t="s">
        <v>208</v>
      </c>
      <c r="B107" s="276" t="s">
        <v>209</v>
      </c>
      <c r="C107" s="86">
        <f>C108</f>
        <v>6720000</v>
      </c>
      <c r="D107" s="86"/>
      <c r="E107" s="86"/>
      <c r="F107" s="86"/>
      <c r="G107" s="86">
        <f t="shared" ref="G107:H107" si="49">G108</f>
        <v>6720000</v>
      </c>
      <c r="H107" s="86">
        <f t="shared" si="49"/>
        <v>0</v>
      </c>
      <c r="I107" s="268"/>
    </row>
    <row r="108" spans="1:9" ht="12.6" customHeight="1" thickBot="1" x14ac:dyDescent="0.3">
      <c r="A108" s="282" t="s">
        <v>210</v>
      </c>
      <c r="B108" s="283" t="s">
        <v>211</v>
      </c>
      <c r="C108" s="284">
        <v>6720000</v>
      </c>
      <c r="D108" s="266"/>
      <c r="E108" s="266"/>
      <c r="F108" s="266"/>
      <c r="G108" s="277">
        <v>6720000</v>
      </c>
      <c r="H108" s="298">
        <f t="shared" si="42"/>
        <v>0</v>
      </c>
      <c r="I108" s="268"/>
    </row>
    <row r="109" spans="1:9" ht="12.6" customHeight="1" thickBot="1" x14ac:dyDescent="0.3">
      <c r="A109" s="292" t="s">
        <v>212</v>
      </c>
      <c r="B109" s="293" t="s">
        <v>119</v>
      </c>
      <c r="C109" s="294">
        <f>C110</f>
        <v>1968000</v>
      </c>
      <c r="D109" s="294"/>
      <c r="E109" s="294"/>
      <c r="F109" s="294"/>
      <c r="G109" s="294">
        <f t="shared" ref="G109:H110" si="50">G110</f>
        <v>1920000</v>
      </c>
      <c r="H109" s="294">
        <f t="shared" si="50"/>
        <v>-48000</v>
      </c>
      <c r="I109" s="268"/>
    </row>
    <row r="110" spans="1:9" ht="12.6" customHeight="1" x14ac:dyDescent="0.25">
      <c r="A110" s="295" t="s">
        <v>213</v>
      </c>
      <c r="B110" s="296" t="s">
        <v>129</v>
      </c>
      <c r="C110" s="297">
        <f>C111</f>
        <v>1968000</v>
      </c>
      <c r="D110" s="297"/>
      <c r="E110" s="297"/>
      <c r="F110" s="297"/>
      <c r="G110" s="297">
        <f t="shared" si="50"/>
        <v>1920000</v>
      </c>
      <c r="H110" s="297">
        <f t="shared" si="50"/>
        <v>-48000</v>
      </c>
      <c r="I110" s="268"/>
    </row>
    <row r="111" spans="1:9" ht="12.6" customHeight="1" x14ac:dyDescent="0.25">
      <c r="A111" s="275" t="s">
        <v>214</v>
      </c>
      <c r="B111" s="276" t="s">
        <v>148</v>
      </c>
      <c r="C111" s="86">
        <f>'REALISASI APBD'!C109</f>
        <v>1968000</v>
      </c>
      <c r="D111" s="266"/>
      <c r="E111" s="266"/>
      <c r="F111" s="266"/>
      <c r="G111" s="277">
        <v>1920000</v>
      </c>
      <c r="H111" s="298">
        <f t="shared" si="42"/>
        <v>-48000</v>
      </c>
      <c r="I111" s="268"/>
    </row>
    <row r="112" spans="1:9" ht="12.6" customHeight="1" thickBot="1" x14ac:dyDescent="0.3">
      <c r="A112" s="289" t="s">
        <v>215</v>
      </c>
      <c r="B112" s="290" t="s">
        <v>216</v>
      </c>
      <c r="C112" s="291">
        <f>C113+C116</f>
        <v>3090000</v>
      </c>
      <c r="D112" s="291"/>
      <c r="E112" s="291"/>
      <c r="F112" s="291"/>
      <c r="G112" s="317">
        <f t="shared" ref="G112:H112" si="51">G113+G116</f>
        <v>3080000</v>
      </c>
      <c r="H112" s="317">
        <f t="shared" si="51"/>
        <v>0</v>
      </c>
      <c r="I112" s="268"/>
    </row>
    <row r="113" spans="1:9" ht="12.6" customHeight="1" thickBot="1" x14ac:dyDescent="0.3">
      <c r="A113" s="292" t="s">
        <v>217</v>
      </c>
      <c r="B113" s="293" t="s">
        <v>84</v>
      </c>
      <c r="C113" s="294">
        <f>C114</f>
        <v>430000</v>
      </c>
      <c r="D113" s="294"/>
      <c r="E113" s="294"/>
      <c r="F113" s="294"/>
      <c r="G113" s="294">
        <f t="shared" ref="G113:H114" si="52">G114</f>
        <v>430000</v>
      </c>
      <c r="H113" s="294">
        <f t="shared" si="52"/>
        <v>0</v>
      </c>
      <c r="I113" s="268"/>
    </row>
    <row r="114" spans="1:9" ht="12.6" customHeight="1" x14ac:dyDescent="0.25">
      <c r="A114" s="295" t="s">
        <v>218</v>
      </c>
      <c r="B114" s="296" t="s">
        <v>115</v>
      </c>
      <c r="C114" s="297">
        <f>C115</f>
        <v>430000</v>
      </c>
      <c r="D114" s="297"/>
      <c r="E114" s="297"/>
      <c r="F114" s="297"/>
      <c r="G114" s="297">
        <f t="shared" si="52"/>
        <v>430000</v>
      </c>
      <c r="H114" s="297">
        <f t="shared" si="52"/>
        <v>0</v>
      </c>
      <c r="I114" s="268"/>
    </row>
    <row r="115" spans="1:9" ht="12.6" customHeight="1" thickBot="1" x14ac:dyDescent="0.3">
      <c r="A115" s="282" t="s">
        <v>219</v>
      </c>
      <c r="B115" s="283" t="s">
        <v>117</v>
      </c>
      <c r="C115" s="284">
        <v>430000</v>
      </c>
      <c r="D115" s="266"/>
      <c r="E115" s="266"/>
      <c r="F115" s="266"/>
      <c r="G115" s="277">
        <v>430000</v>
      </c>
      <c r="H115" s="298">
        <f t="shared" si="42"/>
        <v>0</v>
      </c>
      <c r="I115" s="268"/>
    </row>
    <row r="116" spans="1:9" ht="12.6" customHeight="1" thickBot="1" x14ac:dyDescent="0.3">
      <c r="A116" s="292" t="s">
        <v>220</v>
      </c>
      <c r="B116" s="293" t="s">
        <v>119</v>
      </c>
      <c r="C116" s="294">
        <f>C117+C119+C121+C123</f>
        <v>2660000</v>
      </c>
      <c r="D116" s="294"/>
      <c r="E116" s="294"/>
      <c r="F116" s="294"/>
      <c r="G116" s="294">
        <f t="shared" ref="G116:H116" si="53">G117+G119+G121+G123</f>
        <v>2650000</v>
      </c>
      <c r="H116" s="294">
        <f t="shared" si="53"/>
        <v>0</v>
      </c>
      <c r="I116" s="268"/>
    </row>
    <row r="117" spans="1:9" ht="12.6" customHeight="1" x14ac:dyDescent="0.25">
      <c r="A117" s="295" t="s">
        <v>221</v>
      </c>
      <c r="B117" s="296" t="s">
        <v>121</v>
      </c>
      <c r="C117" s="297">
        <f>C118</f>
        <v>380000</v>
      </c>
      <c r="D117" s="297"/>
      <c r="E117" s="297"/>
      <c r="F117" s="297"/>
      <c r="G117" s="297">
        <f t="shared" ref="G117:H117" si="54">G118</f>
        <v>370000</v>
      </c>
      <c r="H117" s="297">
        <f t="shared" si="54"/>
        <v>0</v>
      </c>
      <c r="I117" s="268"/>
    </row>
    <row r="118" spans="1:9" ht="12.6" customHeight="1" x14ac:dyDescent="0.25">
      <c r="A118" s="275" t="s">
        <v>222</v>
      </c>
      <c r="B118" s="276" t="s">
        <v>123</v>
      </c>
      <c r="C118" s="86">
        <v>380000</v>
      </c>
      <c r="D118" s="266"/>
      <c r="E118" s="266"/>
      <c r="F118" s="266"/>
      <c r="G118" s="277">
        <v>370000</v>
      </c>
      <c r="H118" s="298">
        <v>0</v>
      </c>
      <c r="I118" s="268"/>
    </row>
    <row r="119" spans="1:9" ht="12.6" customHeight="1" x14ac:dyDescent="0.25">
      <c r="A119" s="275" t="s">
        <v>223</v>
      </c>
      <c r="B119" s="276" t="s">
        <v>125</v>
      </c>
      <c r="C119" s="86">
        <f>C120</f>
        <v>30000</v>
      </c>
      <c r="D119" s="86"/>
      <c r="E119" s="86"/>
      <c r="F119" s="86"/>
      <c r="G119" s="86">
        <f t="shared" ref="G119:H119" si="55">G120</f>
        <v>30000</v>
      </c>
      <c r="H119" s="86">
        <f t="shared" si="55"/>
        <v>0</v>
      </c>
      <c r="I119" s="268"/>
    </row>
    <row r="120" spans="1:9" ht="12.6" customHeight="1" x14ac:dyDescent="0.25">
      <c r="A120" s="275" t="s">
        <v>224</v>
      </c>
      <c r="B120" s="276" t="s">
        <v>127</v>
      </c>
      <c r="C120" s="86">
        <v>30000</v>
      </c>
      <c r="D120" s="266"/>
      <c r="E120" s="266"/>
      <c r="F120" s="266"/>
      <c r="G120" s="277">
        <v>30000</v>
      </c>
      <c r="H120" s="298">
        <f t="shared" si="42"/>
        <v>0</v>
      </c>
      <c r="I120" s="268"/>
    </row>
    <row r="121" spans="1:9" ht="12.6" customHeight="1" x14ac:dyDescent="0.25">
      <c r="A121" s="275" t="s">
        <v>225</v>
      </c>
      <c r="B121" s="276" t="s">
        <v>129</v>
      </c>
      <c r="C121" s="86">
        <f>C122</f>
        <v>1200000</v>
      </c>
      <c r="D121" s="86"/>
      <c r="E121" s="86"/>
      <c r="F121" s="86"/>
      <c r="G121" s="86">
        <f t="shared" ref="G121:H121" si="56">G122</f>
        <v>1200000</v>
      </c>
      <c r="H121" s="86">
        <f t="shared" si="56"/>
        <v>0</v>
      </c>
      <c r="I121" s="268"/>
    </row>
    <row r="122" spans="1:9" ht="12.6" customHeight="1" x14ac:dyDescent="0.25">
      <c r="A122" s="275" t="s">
        <v>226</v>
      </c>
      <c r="B122" s="276" t="s">
        <v>148</v>
      </c>
      <c r="C122" s="86">
        <v>1200000</v>
      </c>
      <c r="D122" s="266"/>
      <c r="E122" s="266"/>
      <c r="F122" s="266"/>
      <c r="G122" s="277">
        <v>1200000</v>
      </c>
      <c r="H122" s="298">
        <f t="shared" si="42"/>
        <v>0</v>
      </c>
      <c r="I122" s="268"/>
    </row>
    <row r="123" spans="1:9" ht="12.6" customHeight="1" x14ac:dyDescent="0.25">
      <c r="A123" s="275" t="s">
        <v>227</v>
      </c>
      <c r="B123" s="276" t="s">
        <v>228</v>
      </c>
      <c r="C123" s="86">
        <f>C124+C125</f>
        <v>1050000</v>
      </c>
      <c r="D123" s="86"/>
      <c r="E123" s="86"/>
      <c r="F123" s="86"/>
      <c r="G123" s="86">
        <f t="shared" ref="G123:H123" si="57">G124+G125</f>
        <v>1050000</v>
      </c>
      <c r="H123" s="86">
        <f t="shared" si="57"/>
        <v>0</v>
      </c>
      <c r="I123" s="268"/>
    </row>
    <row r="124" spans="1:9" ht="12.6" customHeight="1" x14ac:dyDescent="0.25">
      <c r="A124" s="275" t="s">
        <v>229</v>
      </c>
      <c r="B124" s="276" t="s">
        <v>230</v>
      </c>
      <c r="C124" s="86">
        <v>750000</v>
      </c>
      <c r="D124" s="266"/>
      <c r="E124" s="266"/>
      <c r="F124" s="266"/>
      <c r="G124" s="277">
        <v>750000</v>
      </c>
      <c r="H124" s="298">
        <f t="shared" si="42"/>
        <v>0</v>
      </c>
      <c r="I124" s="268"/>
    </row>
    <row r="125" spans="1:9" ht="12.6" customHeight="1" x14ac:dyDescent="0.25">
      <c r="A125" s="275" t="s">
        <v>231</v>
      </c>
      <c r="B125" s="276" t="s">
        <v>232</v>
      </c>
      <c r="C125" s="86">
        <v>300000</v>
      </c>
      <c r="D125" s="297"/>
      <c r="E125" s="297"/>
      <c r="F125" s="297"/>
      <c r="G125" s="299">
        <v>300000</v>
      </c>
      <c r="H125" s="278">
        <f t="shared" si="42"/>
        <v>0</v>
      </c>
      <c r="I125" s="300"/>
    </row>
    <row r="126" spans="1:9" ht="13.5" customHeight="1" x14ac:dyDescent="0.25">
      <c r="A126" s="301"/>
      <c r="B126" s="301"/>
      <c r="C126" s="302"/>
      <c r="D126" s="302"/>
      <c r="E126" s="302"/>
      <c r="F126" s="302"/>
      <c r="G126" s="304"/>
      <c r="H126" s="304"/>
      <c r="I126" s="304"/>
    </row>
    <row r="127" spans="1:9" ht="13.5" customHeight="1" x14ac:dyDescent="0.25">
      <c r="A127" s="309"/>
      <c r="B127" s="309"/>
      <c r="C127" s="310"/>
      <c r="D127" s="310"/>
      <c r="E127" s="310"/>
      <c r="F127" s="310"/>
      <c r="G127" s="311"/>
      <c r="H127" s="312"/>
      <c r="I127" s="312">
        <v>4</v>
      </c>
    </row>
    <row r="128" spans="1:9" ht="13.5" customHeight="1" x14ac:dyDescent="0.25">
      <c r="A128" s="247" t="s">
        <v>77</v>
      </c>
      <c r="B128" s="248">
        <v>2</v>
      </c>
      <c r="C128" s="249" t="s">
        <v>78</v>
      </c>
      <c r="D128" s="249"/>
      <c r="E128" s="249"/>
      <c r="F128" s="249"/>
      <c r="G128" s="249">
        <v>4</v>
      </c>
      <c r="H128" s="250">
        <v>5</v>
      </c>
      <c r="I128" s="251">
        <v>7</v>
      </c>
    </row>
    <row r="129" spans="1:9" ht="13.5" customHeight="1" x14ac:dyDescent="0.25">
      <c r="A129" s="313" t="s">
        <v>233</v>
      </c>
      <c r="B129" s="314" t="s">
        <v>234</v>
      </c>
      <c r="C129" s="315">
        <f>C130+C135+C142+C149+C154+C158+C162+C170+C174+C178</f>
        <v>94950000</v>
      </c>
      <c r="D129" s="315"/>
      <c r="E129" s="315"/>
      <c r="F129" s="315"/>
      <c r="G129" s="316">
        <f>G130+G135+G142+G149+G154+G158+G162+G170+G174+G178</f>
        <v>87637609</v>
      </c>
      <c r="H129" s="316">
        <f>H130+H135+H142+H149+H154+H158+H162+H170+H174+H178</f>
        <v>0</v>
      </c>
      <c r="I129" s="268"/>
    </row>
    <row r="130" spans="1:9" ht="13.5" customHeight="1" thickBot="1" x14ac:dyDescent="0.3">
      <c r="A130" s="320" t="s">
        <v>235</v>
      </c>
      <c r="B130" s="321" t="s">
        <v>236</v>
      </c>
      <c r="C130" s="322">
        <f>C131</f>
        <v>12000000</v>
      </c>
      <c r="D130" s="322"/>
      <c r="E130" s="322"/>
      <c r="F130" s="322"/>
      <c r="G130" s="322">
        <f t="shared" ref="G130:H131" si="58">G131</f>
        <v>8663284</v>
      </c>
      <c r="H130" s="322">
        <f t="shared" si="58"/>
        <v>0</v>
      </c>
      <c r="I130" s="268"/>
    </row>
    <row r="131" spans="1:9" ht="13.5" customHeight="1" thickBot="1" x14ac:dyDescent="0.3">
      <c r="A131" s="292" t="s">
        <v>237</v>
      </c>
      <c r="B131" s="293" t="s">
        <v>119</v>
      </c>
      <c r="C131" s="294">
        <f>C132</f>
        <v>12000000</v>
      </c>
      <c r="D131" s="294"/>
      <c r="E131" s="294"/>
      <c r="F131" s="294"/>
      <c r="G131" s="294">
        <f t="shared" si="58"/>
        <v>8663284</v>
      </c>
      <c r="H131" s="294">
        <f t="shared" si="58"/>
        <v>0</v>
      </c>
      <c r="I131" s="268"/>
    </row>
    <row r="132" spans="1:9" ht="13.5" customHeight="1" x14ac:dyDescent="0.25">
      <c r="A132" s="295" t="s">
        <v>238</v>
      </c>
      <c r="B132" s="296" t="s">
        <v>239</v>
      </c>
      <c r="C132" s="297">
        <f>C133+C134</f>
        <v>12000000</v>
      </c>
      <c r="D132" s="297"/>
      <c r="E132" s="297"/>
      <c r="F132" s="297"/>
      <c r="G132" s="297">
        <f t="shared" ref="G132:H132" si="59">G133+G134</f>
        <v>8663284</v>
      </c>
      <c r="H132" s="297">
        <f t="shared" si="59"/>
        <v>0</v>
      </c>
      <c r="I132" s="268"/>
    </row>
    <row r="133" spans="1:9" ht="13.5" customHeight="1" x14ac:dyDescent="0.25">
      <c r="A133" s="275" t="s">
        <v>240</v>
      </c>
      <c r="B133" s="276" t="s">
        <v>241</v>
      </c>
      <c r="C133" s="86">
        <v>4200000</v>
      </c>
      <c r="D133" s="266"/>
      <c r="E133" s="266"/>
      <c r="F133" s="266"/>
      <c r="G133" s="277">
        <v>863352</v>
      </c>
      <c r="H133" s="298">
        <v>0</v>
      </c>
      <c r="I133" s="268"/>
    </row>
    <row r="134" spans="1:9" ht="13.5" customHeight="1" x14ac:dyDescent="0.25">
      <c r="A134" s="275" t="s">
        <v>242</v>
      </c>
      <c r="B134" s="276" t="s">
        <v>243</v>
      </c>
      <c r="C134" s="86">
        <v>7800000</v>
      </c>
      <c r="D134" s="266"/>
      <c r="E134" s="266"/>
      <c r="F134" s="266"/>
      <c r="G134" s="277">
        <v>7799932</v>
      </c>
      <c r="H134" s="298">
        <v>0</v>
      </c>
      <c r="I134" s="268"/>
    </row>
    <row r="135" spans="1:9" ht="13.5" customHeight="1" thickBot="1" x14ac:dyDescent="0.3">
      <c r="A135" s="289" t="s">
        <v>244</v>
      </c>
      <c r="B135" s="290" t="s">
        <v>245</v>
      </c>
      <c r="C135" s="291">
        <f>C136+C139</f>
        <v>9500000</v>
      </c>
      <c r="D135" s="291"/>
      <c r="E135" s="291"/>
      <c r="F135" s="291"/>
      <c r="G135" s="317">
        <f t="shared" ref="G135:H135" si="60">G136+G139</f>
        <v>9449750</v>
      </c>
      <c r="H135" s="317">
        <f t="shared" si="60"/>
        <v>0</v>
      </c>
      <c r="I135" s="268"/>
    </row>
    <row r="136" spans="1:9" ht="13.5" customHeight="1" thickBot="1" x14ac:dyDescent="0.3">
      <c r="A136" s="292" t="s">
        <v>246</v>
      </c>
      <c r="B136" s="293" t="s">
        <v>84</v>
      </c>
      <c r="C136" s="294">
        <f>C137</f>
        <v>7200000</v>
      </c>
      <c r="D136" s="294"/>
      <c r="E136" s="294"/>
      <c r="F136" s="294"/>
      <c r="G136" s="294">
        <f t="shared" ref="G136:H137" si="61">G137</f>
        <v>7150000</v>
      </c>
      <c r="H136" s="294">
        <f t="shared" si="61"/>
        <v>0</v>
      </c>
      <c r="I136" s="268"/>
    </row>
    <row r="137" spans="1:9" ht="13.5" customHeight="1" x14ac:dyDescent="0.25">
      <c r="A137" s="295" t="s">
        <v>247</v>
      </c>
      <c r="B137" s="296" t="s">
        <v>209</v>
      </c>
      <c r="C137" s="297">
        <f>C138</f>
        <v>7200000</v>
      </c>
      <c r="D137" s="297"/>
      <c r="E137" s="297"/>
      <c r="F137" s="297"/>
      <c r="G137" s="297">
        <f t="shared" si="61"/>
        <v>7150000</v>
      </c>
      <c r="H137" s="297">
        <f t="shared" si="61"/>
        <v>0</v>
      </c>
      <c r="I137" s="268"/>
    </row>
    <row r="138" spans="1:9" ht="13.5" customHeight="1" x14ac:dyDescent="0.25">
      <c r="A138" s="275" t="s">
        <v>248</v>
      </c>
      <c r="B138" s="276" t="s">
        <v>249</v>
      </c>
      <c r="C138" s="86">
        <v>7200000</v>
      </c>
      <c r="D138" s="266"/>
      <c r="E138" s="266"/>
      <c r="F138" s="266"/>
      <c r="G138" s="277">
        <v>7150000</v>
      </c>
      <c r="H138" s="298">
        <v>0</v>
      </c>
      <c r="I138" s="268"/>
    </row>
    <row r="139" spans="1:9" ht="13.5" customHeight="1" x14ac:dyDescent="0.25">
      <c r="A139" s="275" t="s">
        <v>250</v>
      </c>
      <c r="B139" s="276" t="s">
        <v>119</v>
      </c>
      <c r="C139" s="86">
        <f>C140</f>
        <v>2300000</v>
      </c>
      <c r="D139" s="86"/>
      <c r="E139" s="86"/>
      <c r="F139" s="86"/>
      <c r="G139" s="86">
        <f t="shared" ref="G139:H140" si="62">G140</f>
        <v>2299750</v>
      </c>
      <c r="H139" s="86">
        <f t="shared" si="62"/>
        <v>0</v>
      </c>
      <c r="I139" s="268"/>
    </row>
    <row r="140" spans="1:9" ht="13.5" customHeight="1" x14ac:dyDescent="0.25">
      <c r="A140" s="275" t="s">
        <v>251</v>
      </c>
      <c r="B140" s="276" t="s">
        <v>121</v>
      </c>
      <c r="C140" s="86">
        <f>C141</f>
        <v>2300000</v>
      </c>
      <c r="D140" s="86"/>
      <c r="E140" s="86"/>
      <c r="F140" s="86"/>
      <c r="G140" s="86">
        <f t="shared" si="62"/>
        <v>2299750</v>
      </c>
      <c r="H140" s="86">
        <f t="shared" si="62"/>
        <v>0</v>
      </c>
      <c r="I140" s="268"/>
    </row>
    <row r="141" spans="1:9" ht="13.5" customHeight="1" x14ac:dyDescent="0.25">
      <c r="A141" s="275" t="s">
        <v>252</v>
      </c>
      <c r="B141" s="276" t="s">
        <v>253</v>
      </c>
      <c r="C141" s="86">
        <v>2300000</v>
      </c>
      <c r="D141" s="266"/>
      <c r="E141" s="266"/>
      <c r="F141" s="266"/>
      <c r="G141" s="277">
        <v>2299750</v>
      </c>
      <c r="H141" s="298">
        <v>0</v>
      </c>
      <c r="I141" s="268"/>
    </row>
    <row r="142" spans="1:9" ht="13.5" customHeight="1" thickBot="1" x14ac:dyDescent="0.3">
      <c r="A142" s="289" t="s">
        <v>254</v>
      </c>
      <c r="B142" s="290" t="s">
        <v>255</v>
      </c>
      <c r="C142" s="291">
        <f>C143</f>
        <v>8400000</v>
      </c>
      <c r="D142" s="291"/>
      <c r="E142" s="291"/>
      <c r="F142" s="291"/>
      <c r="G142" s="317">
        <f t="shared" ref="G142:H142" si="63">G143</f>
        <v>8147750</v>
      </c>
      <c r="H142" s="317">
        <f t="shared" si="63"/>
        <v>0</v>
      </c>
      <c r="I142" s="268"/>
    </row>
    <row r="143" spans="1:9" ht="13.5" customHeight="1" thickBot="1" x14ac:dyDescent="0.3">
      <c r="A143" s="292" t="s">
        <v>256</v>
      </c>
      <c r="B143" s="293" t="s">
        <v>119</v>
      </c>
      <c r="C143" s="294">
        <f>C144+C147</f>
        <v>8400000</v>
      </c>
      <c r="D143" s="294"/>
      <c r="E143" s="294"/>
      <c r="F143" s="294"/>
      <c r="G143" s="294">
        <f t="shared" ref="G143:H143" si="64">G144+G147</f>
        <v>8147750</v>
      </c>
      <c r="H143" s="294">
        <f t="shared" si="64"/>
        <v>0</v>
      </c>
      <c r="I143" s="268"/>
    </row>
    <row r="144" spans="1:9" ht="13.5" customHeight="1" x14ac:dyDescent="0.25">
      <c r="A144" s="295" t="s">
        <v>257</v>
      </c>
      <c r="B144" s="296" t="s">
        <v>121</v>
      </c>
      <c r="C144" s="297">
        <f>C145+C146</f>
        <v>8350000</v>
      </c>
      <c r="D144" s="297"/>
      <c r="E144" s="297"/>
      <c r="F144" s="297"/>
      <c r="G144" s="297">
        <f t="shared" ref="G144:H144" si="65">G145+G146</f>
        <v>8147750</v>
      </c>
      <c r="H144" s="297">
        <f t="shared" si="65"/>
        <v>0</v>
      </c>
      <c r="I144" s="268"/>
    </row>
    <row r="145" spans="1:9" ht="13.5" customHeight="1" x14ac:dyDescent="0.25">
      <c r="A145" s="275" t="s">
        <v>258</v>
      </c>
      <c r="B145" s="276" t="s">
        <v>259</v>
      </c>
      <c r="C145" s="86">
        <v>7000000</v>
      </c>
      <c r="D145" s="266"/>
      <c r="E145" s="266"/>
      <c r="F145" s="266"/>
      <c r="G145" s="277">
        <v>7000000</v>
      </c>
      <c r="H145" s="298">
        <f t="shared" si="42"/>
        <v>0</v>
      </c>
      <c r="I145" s="268"/>
    </row>
    <row r="146" spans="1:9" ht="13.5" customHeight="1" x14ac:dyDescent="0.25">
      <c r="A146" s="275" t="s">
        <v>260</v>
      </c>
      <c r="B146" s="276" t="s">
        <v>261</v>
      </c>
      <c r="C146" s="86">
        <v>1350000</v>
      </c>
      <c r="D146" s="266"/>
      <c r="E146" s="266"/>
      <c r="F146" s="266"/>
      <c r="G146" s="277">
        <v>1147750</v>
      </c>
      <c r="H146" s="298">
        <v>0</v>
      </c>
      <c r="I146" s="268"/>
    </row>
    <row r="147" spans="1:9" ht="13.5" customHeight="1" x14ac:dyDescent="0.25">
      <c r="A147" s="275" t="s">
        <v>262</v>
      </c>
      <c r="B147" s="276" t="s">
        <v>239</v>
      </c>
      <c r="C147" s="86">
        <f>C148</f>
        <v>50000</v>
      </c>
      <c r="D147" s="86"/>
      <c r="E147" s="86"/>
      <c r="F147" s="86"/>
      <c r="G147" s="86">
        <f t="shared" ref="G147:H147" si="66">G148</f>
        <v>0</v>
      </c>
      <c r="H147" s="86">
        <f t="shared" si="66"/>
        <v>0</v>
      </c>
      <c r="I147" s="268"/>
    </row>
    <row r="148" spans="1:9" ht="13.5" customHeight="1" x14ac:dyDescent="0.25">
      <c r="A148" s="275" t="s">
        <v>263</v>
      </c>
      <c r="B148" s="276" t="s">
        <v>264</v>
      </c>
      <c r="C148" s="86">
        <v>50000</v>
      </c>
      <c r="D148" s="86"/>
      <c r="E148" s="86"/>
      <c r="F148" s="86"/>
      <c r="G148" s="323">
        <v>0</v>
      </c>
      <c r="H148" s="298">
        <v>0</v>
      </c>
      <c r="I148" s="268"/>
    </row>
    <row r="149" spans="1:9" ht="13.5" customHeight="1" thickBot="1" x14ac:dyDescent="0.3">
      <c r="A149" s="289" t="s">
        <v>265</v>
      </c>
      <c r="B149" s="290" t="s">
        <v>266</v>
      </c>
      <c r="C149" s="291">
        <f>C150</f>
        <v>4310000</v>
      </c>
      <c r="D149" s="291"/>
      <c r="E149" s="291"/>
      <c r="F149" s="291"/>
      <c r="G149" s="317">
        <f t="shared" ref="G149:H150" si="67">G150</f>
        <v>3990000</v>
      </c>
      <c r="H149" s="317">
        <f t="shared" si="67"/>
        <v>0</v>
      </c>
      <c r="I149" s="268"/>
    </row>
    <row r="150" spans="1:9" ht="13.5" customHeight="1" thickBot="1" x14ac:dyDescent="0.3">
      <c r="A150" s="292" t="s">
        <v>267</v>
      </c>
      <c r="B150" s="293" t="s">
        <v>119</v>
      </c>
      <c r="C150" s="294">
        <f>C151</f>
        <v>4310000</v>
      </c>
      <c r="D150" s="294"/>
      <c r="E150" s="294"/>
      <c r="F150" s="294"/>
      <c r="G150" s="294">
        <f t="shared" si="67"/>
        <v>3990000</v>
      </c>
      <c r="H150" s="294">
        <f t="shared" si="67"/>
        <v>0</v>
      </c>
      <c r="I150" s="268"/>
    </row>
    <row r="151" spans="1:9" ht="13.5" customHeight="1" x14ac:dyDescent="0.25">
      <c r="A151" s="295" t="s">
        <v>268</v>
      </c>
      <c r="B151" s="296" t="s">
        <v>125</v>
      </c>
      <c r="C151" s="297">
        <f>C152+C153</f>
        <v>4310000</v>
      </c>
      <c r="D151" s="297"/>
      <c r="E151" s="297"/>
      <c r="F151" s="297"/>
      <c r="G151" s="297">
        <f t="shared" ref="G151:H151" si="68">G152+G153</f>
        <v>3990000</v>
      </c>
      <c r="H151" s="297">
        <f t="shared" si="68"/>
        <v>0</v>
      </c>
      <c r="I151" s="268"/>
    </row>
    <row r="152" spans="1:9" ht="13.5" customHeight="1" x14ac:dyDescent="0.25">
      <c r="A152" s="275" t="s">
        <v>269</v>
      </c>
      <c r="B152" s="276" t="s">
        <v>270</v>
      </c>
      <c r="C152" s="86">
        <v>3500000</v>
      </c>
      <c r="D152" s="266"/>
      <c r="E152" s="266"/>
      <c r="F152" s="266"/>
      <c r="G152" s="277">
        <v>3180000</v>
      </c>
      <c r="H152" s="298">
        <v>0</v>
      </c>
      <c r="I152" s="268"/>
    </row>
    <row r="153" spans="1:9" ht="13.5" customHeight="1" x14ac:dyDescent="0.25">
      <c r="A153" s="275" t="s">
        <v>271</v>
      </c>
      <c r="B153" s="276" t="s">
        <v>127</v>
      </c>
      <c r="C153" s="86">
        <v>810000</v>
      </c>
      <c r="D153" s="266"/>
      <c r="E153" s="266"/>
      <c r="F153" s="266"/>
      <c r="G153" s="277">
        <v>810000</v>
      </c>
      <c r="H153" s="298">
        <f t="shared" si="42"/>
        <v>0</v>
      </c>
      <c r="I153" s="268"/>
    </row>
    <row r="154" spans="1:9" ht="13.5" customHeight="1" thickBot="1" x14ac:dyDescent="0.3">
      <c r="A154" s="289" t="s">
        <v>272</v>
      </c>
      <c r="B154" s="290" t="s">
        <v>273</v>
      </c>
      <c r="C154" s="291">
        <f>C155</f>
        <v>2500000</v>
      </c>
      <c r="D154" s="291"/>
      <c r="E154" s="291"/>
      <c r="F154" s="291"/>
      <c r="G154" s="317">
        <f t="shared" ref="G154:H156" si="69">G155</f>
        <v>2500000</v>
      </c>
      <c r="H154" s="317">
        <f t="shared" si="69"/>
        <v>0</v>
      </c>
      <c r="I154" s="268"/>
    </row>
    <row r="155" spans="1:9" ht="13.5" customHeight="1" thickBot="1" x14ac:dyDescent="0.3">
      <c r="A155" s="292" t="s">
        <v>274</v>
      </c>
      <c r="B155" s="293" t="s">
        <v>119</v>
      </c>
      <c r="C155" s="294">
        <f>C156</f>
        <v>2500000</v>
      </c>
      <c r="D155" s="294"/>
      <c r="E155" s="294"/>
      <c r="F155" s="294"/>
      <c r="G155" s="294">
        <f t="shared" si="69"/>
        <v>2500000</v>
      </c>
      <c r="H155" s="294">
        <f t="shared" si="69"/>
        <v>0</v>
      </c>
      <c r="I155" s="268"/>
    </row>
    <row r="156" spans="1:9" ht="13.5" customHeight="1" x14ac:dyDescent="0.25">
      <c r="A156" s="295" t="s">
        <v>275</v>
      </c>
      <c r="B156" s="296" t="s">
        <v>121</v>
      </c>
      <c r="C156" s="297">
        <f>C157</f>
        <v>2500000</v>
      </c>
      <c r="D156" s="297"/>
      <c r="E156" s="297"/>
      <c r="F156" s="297"/>
      <c r="G156" s="297">
        <f t="shared" si="69"/>
        <v>2500000</v>
      </c>
      <c r="H156" s="297">
        <f t="shared" si="69"/>
        <v>0</v>
      </c>
      <c r="I156" s="268"/>
    </row>
    <row r="157" spans="1:9" ht="13.5" customHeight="1" x14ac:dyDescent="0.25">
      <c r="A157" s="275" t="s">
        <v>276</v>
      </c>
      <c r="B157" s="276" t="s">
        <v>277</v>
      </c>
      <c r="C157" s="86">
        <v>2500000</v>
      </c>
      <c r="D157" s="266"/>
      <c r="E157" s="266"/>
      <c r="F157" s="266"/>
      <c r="G157" s="277">
        <v>2500000</v>
      </c>
      <c r="H157" s="298">
        <f t="shared" si="42"/>
        <v>0</v>
      </c>
      <c r="I157" s="268"/>
    </row>
    <row r="158" spans="1:9" ht="13.5" customHeight="1" thickBot="1" x14ac:dyDescent="0.3">
      <c r="A158" s="289" t="s">
        <v>278</v>
      </c>
      <c r="B158" s="290" t="s">
        <v>279</v>
      </c>
      <c r="C158" s="291">
        <f>C159</f>
        <v>1200000</v>
      </c>
      <c r="D158" s="291"/>
      <c r="E158" s="291"/>
      <c r="F158" s="291"/>
      <c r="G158" s="317">
        <f t="shared" ref="G158:H160" si="70">G159</f>
        <v>1200000</v>
      </c>
      <c r="H158" s="317">
        <f t="shared" si="70"/>
        <v>0</v>
      </c>
      <c r="I158" s="268"/>
    </row>
    <row r="159" spans="1:9" ht="13.5" customHeight="1" thickBot="1" x14ac:dyDescent="0.3">
      <c r="A159" s="292" t="s">
        <v>280</v>
      </c>
      <c r="B159" s="293" t="s">
        <v>119</v>
      </c>
      <c r="C159" s="294">
        <f>C160</f>
        <v>1200000</v>
      </c>
      <c r="D159" s="294"/>
      <c r="E159" s="294"/>
      <c r="F159" s="294"/>
      <c r="G159" s="294">
        <f t="shared" si="70"/>
        <v>1200000</v>
      </c>
      <c r="H159" s="294">
        <f t="shared" si="70"/>
        <v>0</v>
      </c>
      <c r="I159" s="268"/>
    </row>
    <row r="160" spans="1:9" ht="13.5" customHeight="1" x14ac:dyDescent="0.25">
      <c r="A160" s="295" t="s">
        <v>281</v>
      </c>
      <c r="B160" s="296" t="s">
        <v>239</v>
      </c>
      <c r="C160" s="297">
        <f>C161</f>
        <v>1200000</v>
      </c>
      <c r="D160" s="297"/>
      <c r="E160" s="297"/>
      <c r="F160" s="297"/>
      <c r="G160" s="297">
        <f t="shared" si="70"/>
        <v>1200000</v>
      </c>
      <c r="H160" s="297">
        <f t="shared" si="70"/>
        <v>0</v>
      </c>
      <c r="I160" s="268"/>
    </row>
    <row r="161" spans="1:9" ht="13.5" customHeight="1" x14ac:dyDescent="0.25">
      <c r="A161" s="275" t="s">
        <v>282</v>
      </c>
      <c r="B161" s="276" t="s">
        <v>283</v>
      </c>
      <c r="C161" s="86">
        <v>1200000</v>
      </c>
      <c r="D161" s="266"/>
      <c r="E161" s="266"/>
      <c r="F161" s="266"/>
      <c r="G161" s="277">
        <v>1200000</v>
      </c>
      <c r="H161" s="298">
        <f t="shared" ref="H161:H217" si="71">G161-C161</f>
        <v>0</v>
      </c>
      <c r="I161" s="268"/>
    </row>
    <row r="162" spans="1:9" ht="13.5" customHeight="1" thickBot="1" x14ac:dyDescent="0.3">
      <c r="A162" s="289" t="s">
        <v>284</v>
      </c>
      <c r="B162" s="290" t="s">
        <v>285</v>
      </c>
      <c r="C162" s="291">
        <f>C163</f>
        <v>15240000</v>
      </c>
      <c r="D162" s="291"/>
      <c r="E162" s="291"/>
      <c r="F162" s="291"/>
      <c r="G162" s="317">
        <f t="shared" ref="G162:H163" si="72">G163</f>
        <v>15105000</v>
      </c>
      <c r="H162" s="317">
        <f t="shared" si="72"/>
        <v>0</v>
      </c>
      <c r="I162" s="268"/>
    </row>
    <row r="163" spans="1:9" ht="13.5" customHeight="1" thickBot="1" x14ac:dyDescent="0.3">
      <c r="A163" s="292" t="s">
        <v>286</v>
      </c>
      <c r="B163" s="293" t="s">
        <v>119</v>
      </c>
      <c r="C163" s="294">
        <f>C164</f>
        <v>15240000</v>
      </c>
      <c r="D163" s="294"/>
      <c r="E163" s="294"/>
      <c r="F163" s="294"/>
      <c r="G163" s="294">
        <f t="shared" si="72"/>
        <v>15105000</v>
      </c>
      <c r="H163" s="294">
        <f t="shared" si="72"/>
        <v>0</v>
      </c>
      <c r="I163" s="268"/>
    </row>
    <row r="164" spans="1:9" ht="13.5" customHeight="1" x14ac:dyDescent="0.25">
      <c r="A164" s="295" t="s">
        <v>287</v>
      </c>
      <c r="B164" s="296" t="s">
        <v>288</v>
      </c>
      <c r="C164" s="297">
        <f>C165+C166</f>
        <v>15240000</v>
      </c>
      <c r="D164" s="297"/>
      <c r="E164" s="297"/>
      <c r="F164" s="297"/>
      <c r="G164" s="297">
        <f t="shared" ref="G164:H164" si="73">G165+G166</f>
        <v>15105000</v>
      </c>
      <c r="H164" s="297">
        <f t="shared" si="73"/>
        <v>0</v>
      </c>
      <c r="I164" s="268"/>
    </row>
    <row r="165" spans="1:9" ht="13.5" customHeight="1" x14ac:dyDescent="0.25">
      <c r="A165" s="275" t="s">
        <v>289</v>
      </c>
      <c r="B165" s="276" t="s">
        <v>290</v>
      </c>
      <c r="C165" s="86">
        <v>4290000</v>
      </c>
      <c r="D165" s="266"/>
      <c r="E165" s="266"/>
      <c r="F165" s="266"/>
      <c r="G165" s="277">
        <v>4155000</v>
      </c>
      <c r="H165" s="298">
        <v>0</v>
      </c>
      <c r="I165" s="268"/>
    </row>
    <row r="166" spans="1:9" ht="13.5" customHeight="1" x14ac:dyDescent="0.25">
      <c r="A166" s="275" t="s">
        <v>291</v>
      </c>
      <c r="B166" s="276" t="s">
        <v>292</v>
      </c>
      <c r="C166" s="86">
        <v>10950000</v>
      </c>
      <c r="D166" s="297"/>
      <c r="E166" s="297"/>
      <c r="F166" s="297"/>
      <c r="G166" s="299">
        <v>10950000</v>
      </c>
      <c r="H166" s="278">
        <f t="shared" si="71"/>
        <v>0</v>
      </c>
      <c r="I166" s="300"/>
    </row>
    <row r="167" spans="1:9" ht="13.5" customHeight="1" x14ac:dyDescent="0.25">
      <c r="A167" s="301"/>
      <c r="B167" s="301"/>
      <c r="C167" s="302"/>
      <c r="D167" s="302"/>
      <c r="E167" s="302"/>
      <c r="F167" s="302"/>
      <c r="G167" s="303"/>
      <c r="H167" s="304"/>
      <c r="I167" s="304"/>
    </row>
    <row r="168" spans="1:9" ht="12.6" customHeight="1" x14ac:dyDescent="0.25">
      <c r="A168" s="309"/>
      <c r="B168" s="309"/>
      <c r="C168" s="310"/>
      <c r="D168" s="310"/>
      <c r="E168" s="310"/>
      <c r="F168" s="310"/>
      <c r="G168" s="311"/>
      <c r="H168" s="312"/>
      <c r="I168" s="312">
        <v>5</v>
      </c>
    </row>
    <row r="169" spans="1:9" ht="12.6" customHeight="1" x14ac:dyDescent="0.25">
      <c r="A169" s="247" t="s">
        <v>77</v>
      </c>
      <c r="B169" s="248">
        <v>2</v>
      </c>
      <c r="C169" s="249" t="s">
        <v>78</v>
      </c>
      <c r="D169" s="249"/>
      <c r="E169" s="249"/>
      <c r="F169" s="249"/>
      <c r="G169" s="249">
        <v>4</v>
      </c>
      <c r="H169" s="250">
        <v>5</v>
      </c>
      <c r="I169" s="251">
        <v>7</v>
      </c>
    </row>
    <row r="170" spans="1:9" ht="12.6" customHeight="1" thickBot="1" x14ac:dyDescent="0.3">
      <c r="A170" s="289" t="s">
        <v>293</v>
      </c>
      <c r="B170" s="290" t="s">
        <v>294</v>
      </c>
      <c r="C170" s="291">
        <f>C171</f>
        <v>10000000</v>
      </c>
      <c r="D170" s="291"/>
      <c r="E170" s="291"/>
      <c r="F170" s="291"/>
      <c r="G170" s="317">
        <f t="shared" ref="G170:H172" si="74">G171</f>
        <v>9806825</v>
      </c>
      <c r="H170" s="317">
        <f t="shared" si="74"/>
        <v>0</v>
      </c>
      <c r="I170" s="268"/>
    </row>
    <row r="171" spans="1:9" ht="12.6" customHeight="1" thickBot="1" x14ac:dyDescent="0.3">
      <c r="A171" s="292" t="s">
        <v>295</v>
      </c>
      <c r="B171" s="293" t="s">
        <v>119</v>
      </c>
      <c r="C171" s="294">
        <f>C172</f>
        <v>10000000</v>
      </c>
      <c r="D171" s="294"/>
      <c r="E171" s="294"/>
      <c r="F171" s="294"/>
      <c r="G171" s="294">
        <f t="shared" si="74"/>
        <v>9806825</v>
      </c>
      <c r="H171" s="294">
        <f t="shared" si="74"/>
        <v>0</v>
      </c>
      <c r="I171" s="268"/>
    </row>
    <row r="172" spans="1:9" ht="12.6" customHeight="1" x14ac:dyDescent="0.25">
      <c r="A172" s="295" t="s">
        <v>296</v>
      </c>
      <c r="B172" s="296" t="s">
        <v>297</v>
      </c>
      <c r="C172" s="297">
        <f>C173</f>
        <v>10000000</v>
      </c>
      <c r="D172" s="297"/>
      <c r="E172" s="297"/>
      <c r="F172" s="297"/>
      <c r="G172" s="297">
        <f t="shared" si="74"/>
        <v>9806825</v>
      </c>
      <c r="H172" s="297">
        <f t="shared" si="74"/>
        <v>0</v>
      </c>
      <c r="I172" s="268"/>
    </row>
    <row r="173" spans="1:9" ht="12.6" customHeight="1" x14ac:dyDescent="0.25">
      <c r="A173" s="275" t="s">
        <v>298</v>
      </c>
      <c r="B173" s="276" t="s">
        <v>299</v>
      </c>
      <c r="C173" s="86">
        <v>10000000</v>
      </c>
      <c r="D173" s="266"/>
      <c r="E173" s="266"/>
      <c r="F173" s="266"/>
      <c r="G173" s="277">
        <v>9806825</v>
      </c>
      <c r="H173" s="298">
        <v>0</v>
      </c>
      <c r="I173" s="268"/>
    </row>
    <row r="174" spans="1:9" ht="12.6" customHeight="1" thickBot="1" x14ac:dyDescent="0.3">
      <c r="A174" s="289" t="s">
        <v>300</v>
      </c>
      <c r="B174" s="290" t="s">
        <v>301</v>
      </c>
      <c r="C174" s="291">
        <f>C175</f>
        <v>28800000</v>
      </c>
      <c r="D174" s="291"/>
      <c r="E174" s="291"/>
      <c r="F174" s="291"/>
      <c r="G174" s="317">
        <f t="shared" ref="G174:H176" si="75">G175</f>
        <v>28775000</v>
      </c>
      <c r="H174" s="317">
        <f t="shared" si="75"/>
        <v>0</v>
      </c>
      <c r="I174" s="268"/>
    </row>
    <row r="175" spans="1:9" ht="12.6" customHeight="1" thickBot="1" x14ac:dyDescent="0.3">
      <c r="A175" s="292" t="s">
        <v>302</v>
      </c>
      <c r="B175" s="293" t="s">
        <v>119</v>
      </c>
      <c r="C175" s="294">
        <f>C176</f>
        <v>28800000</v>
      </c>
      <c r="D175" s="294"/>
      <c r="E175" s="294"/>
      <c r="F175" s="294"/>
      <c r="G175" s="294">
        <f t="shared" si="75"/>
        <v>28775000</v>
      </c>
      <c r="H175" s="294">
        <f t="shared" si="75"/>
        <v>0</v>
      </c>
      <c r="I175" s="268"/>
    </row>
    <row r="176" spans="1:9" ht="12.6" customHeight="1" x14ac:dyDescent="0.25">
      <c r="A176" s="295" t="s">
        <v>303</v>
      </c>
      <c r="B176" s="296" t="s">
        <v>297</v>
      </c>
      <c r="C176" s="297">
        <f>C177</f>
        <v>28800000</v>
      </c>
      <c r="D176" s="297"/>
      <c r="E176" s="297"/>
      <c r="F176" s="297"/>
      <c r="G176" s="297">
        <f t="shared" si="75"/>
        <v>28775000</v>
      </c>
      <c r="H176" s="297">
        <f t="shared" si="75"/>
        <v>0</v>
      </c>
      <c r="I176" s="268"/>
    </row>
    <row r="177" spans="1:9" ht="12.6" customHeight="1" x14ac:dyDescent="0.25">
      <c r="A177" s="275" t="s">
        <v>304</v>
      </c>
      <c r="B177" s="276" t="s">
        <v>305</v>
      </c>
      <c r="C177" s="86">
        <v>28800000</v>
      </c>
      <c r="D177" s="266"/>
      <c r="E177" s="266"/>
      <c r="F177" s="266"/>
      <c r="G177" s="277">
        <v>28775000</v>
      </c>
      <c r="H177" s="298">
        <v>0</v>
      </c>
      <c r="I177" s="268"/>
    </row>
    <row r="178" spans="1:9" ht="12.6" customHeight="1" thickBot="1" x14ac:dyDescent="0.3">
      <c r="A178" s="289" t="s">
        <v>306</v>
      </c>
      <c r="B178" s="290" t="s">
        <v>307</v>
      </c>
      <c r="C178" s="291">
        <f>C179</f>
        <v>3000000</v>
      </c>
      <c r="D178" s="291"/>
      <c r="E178" s="291"/>
      <c r="F178" s="291"/>
      <c r="G178" s="317">
        <f t="shared" ref="G178:H180" si="76">G179</f>
        <v>0</v>
      </c>
      <c r="H178" s="317">
        <f t="shared" si="76"/>
        <v>0</v>
      </c>
      <c r="I178" s="268"/>
    </row>
    <row r="179" spans="1:9" ht="12.6" customHeight="1" thickBot="1" x14ac:dyDescent="0.3">
      <c r="A179" s="292" t="s">
        <v>308</v>
      </c>
      <c r="B179" s="293" t="s">
        <v>84</v>
      </c>
      <c r="C179" s="294">
        <f>C180</f>
        <v>3000000</v>
      </c>
      <c r="D179" s="294"/>
      <c r="E179" s="294"/>
      <c r="F179" s="294"/>
      <c r="G179" s="294">
        <f t="shared" si="76"/>
        <v>0</v>
      </c>
      <c r="H179" s="294">
        <f t="shared" si="76"/>
        <v>0</v>
      </c>
      <c r="I179" s="268"/>
    </row>
    <row r="180" spans="1:9" ht="12.6" customHeight="1" x14ac:dyDescent="0.25">
      <c r="A180" s="295" t="s">
        <v>309</v>
      </c>
      <c r="B180" s="296" t="s">
        <v>209</v>
      </c>
      <c r="C180" s="297">
        <f>C181</f>
        <v>3000000</v>
      </c>
      <c r="D180" s="297"/>
      <c r="E180" s="297"/>
      <c r="F180" s="297"/>
      <c r="G180" s="297">
        <f t="shared" si="76"/>
        <v>0</v>
      </c>
      <c r="H180" s="297">
        <f t="shared" si="76"/>
        <v>0</v>
      </c>
      <c r="I180" s="268"/>
    </row>
    <row r="181" spans="1:9" ht="12.6" customHeight="1" x14ac:dyDescent="0.25">
      <c r="A181" s="275" t="s">
        <v>310</v>
      </c>
      <c r="B181" s="276" t="s">
        <v>249</v>
      </c>
      <c r="C181" s="86">
        <v>3000000</v>
      </c>
      <c r="D181" s="86"/>
      <c r="E181" s="86"/>
      <c r="F181" s="86"/>
      <c r="G181" s="323">
        <v>0</v>
      </c>
      <c r="H181" s="298">
        <v>0</v>
      </c>
      <c r="I181" s="268"/>
    </row>
    <row r="182" spans="1:9" ht="12.6" customHeight="1" x14ac:dyDescent="0.25">
      <c r="A182" s="313" t="s">
        <v>311</v>
      </c>
      <c r="B182" s="314" t="s">
        <v>312</v>
      </c>
      <c r="C182" s="315">
        <f>C183+C199+C205+C214+C221+C228+C235+C239</f>
        <v>177145000</v>
      </c>
      <c r="D182" s="315"/>
      <c r="E182" s="315"/>
      <c r="F182" s="315"/>
      <c r="G182" s="316">
        <f>G183+G199+G205+G214+G221+G228+G235+G239</f>
        <v>173682914</v>
      </c>
      <c r="H182" s="316">
        <f>H183+H199+H205+H214+H221+H228+H235+H239</f>
        <v>0</v>
      </c>
      <c r="I182" s="268"/>
    </row>
    <row r="183" spans="1:9" ht="12.6" customHeight="1" thickBot="1" x14ac:dyDescent="0.3">
      <c r="A183" s="289" t="s">
        <v>313</v>
      </c>
      <c r="B183" s="290" t="s">
        <v>314</v>
      </c>
      <c r="C183" s="291">
        <f>C184</f>
        <v>25000000</v>
      </c>
      <c r="D183" s="291"/>
      <c r="E183" s="291"/>
      <c r="F183" s="291"/>
      <c r="G183" s="317">
        <f t="shared" ref="G183:H183" si="77">G184</f>
        <v>24938000</v>
      </c>
      <c r="H183" s="317">
        <f t="shared" si="77"/>
        <v>0</v>
      </c>
      <c r="I183" s="268"/>
    </row>
    <row r="184" spans="1:9" ht="12.6" customHeight="1" thickBot="1" x14ac:dyDescent="0.3">
      <c r="A184" s="292" t="s">
        <v>315</v>
      </c>
      <c r="B184" s="293" t="s">
        <v>316</v>
      </c>
      <c r="C184" s="294">
        <f>C185+C187+C190+C193+C197</f>
        <v>25000000</v>
      </c>
      <c r="D184" s="294"/>
      <c r="E184" s="294"/>
      <c r="F184" s="294"/>
      <c r="G184" s="294">
        <f t="shared" ref="G184:H184" si="78">G185+G187+G190+G193+G197</f>
        <v>24938000</v>
      </c>
      <c r="H184" s="294">
        <f t="shared" si="78"/>
        <v>0</v>
      </c>
      <c r="I184" s="268"/>
    </row>
    <row r="185" spans="1:9" ht="12.6" customHeight="1" x14ac:dyDescent="0.25">
      <c r="A185" s="295" t="s">
        <v>317</v>
      </c>
      <c r="B185" s="296" t="s">
        <v>318</v>
      </c>
      <c r="C185" s="297">
        <f>C186</f>
        <v>4500000</v>
      </c>
      <c r="D185" s="297"/>
      <c r="E185" s="297"/>
      <c r="F185" s="297"/>
      <c r="G185" s="297">
        <f t="shared" ref="G185:H185" si="79">G186</f>
        <v>4500000</v>
      </c>
      <c r="H185" s="297">
        <f t="shared" si="79"/>
        <v>0</v>
      </c>
      <c r="I185" s="268"/>
    </row>
    <row r="186" spans="1:9" ht="12.6" customHeight="1" x14ac:dyDescent="0.25">
      <c r="A186" s="275" t="s">
        <v>319</v>
      </c>
      <c r="B186" s="276" t="s">
        <v>320</v>
      </c>
      <c r="C186" s="86">
        <v>4500000</v>
      </c>
      <c r="D186" s="266"/>
      <c r="E186" s="266"/>
      <c r="F186" s="266"/>
      <c r="G186" s="277">
        <v>4500000</v>
      </c>
      <c r="H186" s="298">
        <f t="shared" si="71"/>
        <v>0</v>
      </c>
      <c r="I186" s="268"/>
    </row>
    <row r="187" spans="1:9" ht="12.6" customHeight="1" x14ac:dyDescent="0.25">
      <c r="A187" s="275" t="s">
        <v>321</v>
      </c>
      <c r="B187" s="276" t="s">
        <v>322</v>
      </c>
      <c r="C187" s="86">
        <f>C188+C189</f>
        <v>6500000</v>
      </c>
      <c r="D187" s="86"/>
      <c r="E187" s="86"/>
      <c r="F187" s="86"/>
      <c r="G187" s="86">
        <f t="shared" ref="G187:H187" si="80">G188+G189</f>
        <v>6500000</v>
      </c>
      <c r="H187" s="86">
        <f t="shared" si="80"/>
        <v>0</v>
      </c>
      <c r="I187" s="268"/>
    </row>
    <row r="188" spans="1:9" ht="12.6" customHeight="1" x14ac:dyDescent="0.25">
      <c r="A188" s="275" t="s">
        <v>323</v>
      </c>
      <c r="B188" s="276" t="s">
        <v>324</v>
      </c>
      <c r="C188" s="86">
        <v>3500000</v>
      </c>
      <c r="D188" s="266"/>
      <c r="E188" s="266"/>
      <c r="F188" s="266"/>
      <c r="G188" s="277">
        <v>3500000</v>
      </c>
      <c r="H188" s="298">
        <f t="shared" si="71"/>
        <v>0</v>
      </c>
      <c r="I188" s="268"/>
    </row>
    <row r="189" spans="1:9" ht="12.6" customHeight="1" x14ac:dyDescent="0.25">
      <c r="A189" s="275" t="s">
        <v>325</v>
      </c>
      <c r="B189" s="276" t="s">
        <v>326</v>
      </c>
      <c r="C189" s="86">
        <v>3000000</v>
      </c>
      <c r="D189" s="266"/>
      <c r="E189" s="266"/>
      <c r="F189" s="266"/>
      <c r="G189" s="277">
        <v>3000000</v>
      </c>
      <c r="H189" s="298">
        <f t="shared" si="71"/>
        <v>0</v>
      </c>
      <c r="I189" s="268"/>
    </row>
    <row r="190" spans="1:9" ht="12.6" customHeight="1" x14ac:dyDescent="0.25">
      <c r="A190" s="275" t="s">
        <v>327</v>
      </c>
      <c r="B190" s="276" t="s">
        <v>328</v>
      </c>
      <c r="C190" s="86">
        <f>C191+C192</f>
        <v>7950000</v>
      </c>
      <c r="D190" s="86"/>
      <c r="E190" s="86"/>
      <c r="F190" s="86"/>
      <c r="G190" s="86">
        <f t="shared" ref="G190:H190" si="81">G191+G192</f>
        <v>7950000</v>
      </c>
      <c r="H190" s="86">
        <f t="shared" si="81"/>
        <v>0</v>
      </c>
      <c r="I190" s="268"/>
    </row>
    <row r="191" spans="1:9" ht="12.6" customHeight="1" x14ac:dyDescent="0.25">
      <c r="A191" s="275" t="s">
        <v>329</v>
      </c>
      <c r="B191" s="276" t="s">
        <v>330</v>
      </c>
      <c r="C191" s="86">
        <v>3950000</v>
      </c>
      <c r="D191" s="266"/>
      <c r="E191" s="266"/>
      <c r="F191" s="266"/>
      <c r="G191" s="277">
        <v>3950000</v>
      </c>
      <c r="H191" s="298">
        <f t="shared" si="71"/>
        <v>0</v>
      </c>
      <c r="I191" s="268"/>
    </row>
    <row r="192" spans="1:9" ht="12.6" customHeight="1" x14ac:dyDescent="0.25">
      <c r="A192" s="275" t="s">
        <v>331</v>
      </c>
      <c r="B192" s="276" t="s">
        <v>332</v>
      </c>
      <c r="C192" s="86">
        <v>4000000</v>
      </c>
      <c r="D192" s="266"/>
      <c r="E192" s="266"/>
      <c r="F192" s="266"/>
      <c r="G192" s="277">
        <v>4000000</v>
      </c>
      <c r="H192" s="298">
        <f t="shared" si="71"/>
        <v>0</v>
      </c>
      <c r="I192" s="268"/>
    </row>
    <row r="193" spans="1:9" ht="12.6" customHeight="1" x14ac:dyDescent="0.25">
      <c r="A193" s="275" t="s">
        <v>333</v>
      </c>
      <c r="B193" s="276" t="s">
        <v>334</v>
      </c>
      <c r="C193" s="86">
        <f>C194+C195+C196</f>
        <v>4550000</v>
      </c>
      <c r="D193" s="86"/>
      <c r="E193" s="86"/>
      <c r="F193" s="86"/>
      <c r="G193" s="86">
        <f t="shared" ref="G193:H193" si="82">G194+G195+G196</f>
        <v>4488000</v>
      </c>
      <c r="H193" s="86">
        <f t="shared" si="82"/>
        <v>0</v>
      </c>
      <c r="I193" s="268"/>
    </row>
    <row r="194" spans="1:9" ht="12.6" customHeight="1" x14ac:dyDescent="0.25">
      <c r="A194" s="275" t="s">
        <v>335</v>
      </c>
      <c r="B194" s="276" t="s">
        <v>336</v>
      </c>
      <c r="C194" s="86">
        <v>600000</v>
      </c>
      <c r="D194" s="86"/>
      <c r="E194" s="86"/>
      <c r="F194" s="86"/>
      <c r="G194" s="278">
        <v>538000</v>
      </c>
      <c r="H194" s="298">
        <v>0</v>
      </c>
      <c r="I194" s="268"/>
    </row>
    <row r="195" spans="1:9" ht="12.6" customHeight="1" x14ac:dyDescent="0.25">
      <c r="A195" s="275" t="s">
        <v>337</v>
      </c>
      <c r="B195" s="276" t="s">
        <v>338</v>
      </c>
      <c r="C195" s="86">
        <v>450000</v>
      </c>
      <c r="D195" s="86"/>
      <c r="E195" s="86"/>
      <c r="F195" s="86"/>
      <c r="G195" s="278">
        <v>450000</v>
      </c>
      <c r="H195" s="298">
        <f t="shared" si="71"/>
        <v>0</v>
      </c>
      <c r="I195" s="268"/>
    </row>
    <row r="196" spans="1:9" ht="12.6" customHeight="1" x14ac:dyDescent="0.25">
      <c r="A196" s="275" t="s">
        <v>339</v>
      </c>
      <c r="B196" s="276" t="s">
        <v>340</v>
      </c>
      <c r="C196" s="86">
        <v>3500000</v>
      </c>
      <c r="D196" s="86"/>
      <c r="E196" s="86"/>
      <c r="F196" s="86"/>
      <c r="G196" s="278">
        <v>3500000</v>
      </c>
      <c r="H196" s="298">
        <f t="shared" si="71"/>
        <v>0</v>
      </c>
      <c r="I196" s="268"/>
    </row>
    <row r="197" spans="1:9" ht="12.6" customHeight="1" x14ac:dyDescent="0.25">
      <c r="A197" s="275" t="s">
        <v>341</v>
      </c>
      <c r="B197" s="276" t="s">
        <v>342</v>
      </c>
      <c r="C197" s="86">
        <f>C198</f>
        <v>1500000</v>
      </c>
      <c r="D197" s="86"/>
      <c r="E197" s="86"/>
      <c r="F197" s="86"/>
      <c r="G197" s="86">
        <f t="shared" ref="G197:H197" si="83">G198</f>
        <v>1500000</v>
      </c>
      <c r="H197" s="86">
        <f t="shared" si="83"/>
        <v>0</v>
      </c>
      <c r="I197" s="268"/>
    </row>
    <row r="198" spans="1:9" ht="12.6" customHeight="1" x14ac:dyDescent="0.25">
      <c r="A198" s="275" t="s">
        <v>343</v>
      </c>
      <c r="B198" s="276" t="s">
        <v>344</v>
      </c>
      <c r="C198" s="86">
        <v>1500000</v>
      </c>
      <c r="D198" s="266"/>
      <c r="E198" s="266"/>
      <c r="F198" s="266"/>
      <c r="G198" s="277">
        <v>1500000</v>
      </c>
      <c r="H198" s="298">
        <f t="shared" si="71"/>
        <v>0</v>
      </c>
      <c r="I198" s="268"/>
    </row>
    <row r="199" spans="1:9" ht="12.6" customHeight="1" thickBot="1" x14ac:dyDescent="0.3">
      <c r="A199" s="289" t="s">
        <v>345</v>
      </c>
      <c r="B199" s="290" t="s">
        <v>346</v>
      </c>
      <c r="C199" s="291">
        <f>C200</f>
        <v>20000000</v>
      </c>
      <c r="D199" s="291"/>
      <c r="E199" s="291"/>
      <c r="F199" s="291"/>
      <c r="G199" s="317">
        <f t="shared" ref="G199:H199" si="84">G200</f>
        <v>20000000</v>
      </c>
      <c r="H199" s="317">
        <f t="shared" si="84"/>
        <v>0</v>
      </c>
      <c r="I199" s="268"/>
    </row>
    <row r="200" spans="1:9" ht="12.6" customHeight="1" thickBot="1" x14ac:dyDescent="0.3">
      <c r="A200" s="292" t="s">
        <v>347</v>
      </c>
      <c r="B200" s="293" t="s">
        <v>316</v>
      </c>
      <c r="C200" s="294">
        <f>C201+C203</f>
        <v>20000000</v>
      </c>
      <c r="D200" s="294"/>
      <c r="E200" s="294"/>
      <c r="F200" s="294"/>
      <c r="G200" s="294">
        <f t="shared" ref="G200:H200" si="85">G201+G203</f>
        <v>20000000</v>
      </c>
      <c r="H200" s="294">
        <f t="shared" si="85"/>
        <v>0</v>
      </c>
      <c r="I200" s="268"/>
    </row>
    <row r="201" spans="1:9" ht="12.6" customHeight="1" x14ac:dyDescent="0.25">
      <c r="A201" s="295" t="s">
        <v>348</v>
      </c>
      <c r="B201" s="296" t="s">
        <v>322</v>
      </c>
      <c r="C201" s="297">
        <f>C202</f>
        <v>5000000</v>
      </c>
      <c r="D201" s="297"/>
      <c r="E201" s="297"/>
      <c r="F201" s="297"/>
      <c r="G201" s="297">
        <f t="shared" ref="G201:H201" si="86">G202</f>
        <v>5000000</v>
      </c>
      <c r="H201" s="297">
        <f t="shared" si="86"/>
        <v>0</v>
      </c>
      <c r="I201" s="268"/>
    </row>
    <row r="202" spans="1:9" ht="12.6" customHeight="1" x14ac:dyDescent="0.25">
      <c r="A202" s="275" t="s">
        <v>349</v>
      </c>
      <c r="B202" s="324" t="s">
        <v>350</v>
      </c>
      <c r="C202" s="86">
        <v>5000000</v>
      </c>
      <c r="D202" s="266"/>
      <c r="E202" s="266"/>
      <c r="F202" s="266"/>
      <c r="G202" s="277">
        <v>5000000</v>
      </c>
      <c r="H202" s="298">
        <f t="shared" si="71"/>
        <v>0</v>
      </c>
      <c r="I202" s="268"/>
    </row>
    <row r="203" spans="1:9" ht="12.6" customHeight="1" x14ac:dyDescent="0.25">
      <c r="A203" s="275" t="s">
        <v>351</v>
      </c>
      <c r="B203" s="276" t="s">
        <v>328</v>
      </c>
      <c r="C203" s="86">
        <f>C204</f>
        <v>15000000</v>
      </c>
      <c r="D203" s="86"/>
      <c r="E203" s="86"/>
      <c r="F203" s="86"/>
      <c r="G203" s="86">
        <f t="shared" ref="G203:H203" si="87">G204</f>
        <v>15000000</v>
      </c>
      <c r="H203" s="86">
        <f t="shared" si="87"/>
        <v>0</v>
      </c>
      <c r="I203" s="268"/>
    </row>
    <row r="204" spans="1:9" ht="12.6" customHeight="1" x14ac:dyDescent="0.25">
      <c r="A204" s="275" t="s">
        <v>352</v>
      </c>
      <c r="B204" s="276" t="s">
        <v>353</v>
      </c>
      <c r="C204" s="86">
        <v>15000000</v>
      </c>
      <c r="D204" s="266"/>
      <c r="E204" s="266"/>
      <c r="F204" s="266"/>
      <c r="G204" s="277">
        <v>15000000</v>
      </c>
      <c r="H204" s="298">
        <f t="shared" si="71"/>
        <v>0</v>
      </c>
      <c r="I204" s="268"/>
    </row>
    <row r="205" spans="1:9" ht="12.6" customHeight="1" thickBot="1" x14ac:dyDescent="0.3">
      <c r="A205" s="289" t="s">
        <v>354</v>
      </c>
      <c r="B205" s="290" t="s">
        <v>355</v>
      </c>
      <c r="C205" s="291">
        <f>C206</f>
        <v>20500000</v>
      </c>
      <c r="D205" s="291"/>
      <c r="E205" s="291"/>
      <c r="F205" s="291"/>
      <c r="G205" s="317">
        <f t="shared" ref="G205:H206" si="88">G206</f>
        <v>19735000</v>
      </c>
      <c r="H205" s="317">
        <f t="shared" si="88"/>
        <v>0</v>
      </c>
      <c r="I205" s="268"/>
    </row>
    <row r="206" spans="1:9" ht="12.6" customHeight="1" thickBot="1" x14ac:dyDescent="0.3">
      <c r="A206" s="292" t="s">
        <v>356</v>
      </c>
      <c r="B206" s="293" t="s">
        <v>316</v>
      </c>
      <c r="C206" s="294">
        <f>C207</f>
        <v>20500000</v>
      </c>
      <c r="D206" s="294"/>
      <c r="E206" s="294"/>
      <c r="F206" s="294"/>
      <c r="G206" s="294">
        <f t="shared" si="88"/>
        <v>19735000</v>
      </c>
      <c r="H206" s="294">
        <f t="shared" si="88"/>
        <v>0</v>
      </c>
      <c r="I206" s="268"/>
    </row>
    <row r="207" spans="1:9" ht="12.6" customHeight="1" x14ac:dyDescent="0.25">
      <c r="A207" s="295" t="s">
        <v>357</v>
      </c>
      <c r="B207" s="296" t="s">
        <v>358</v>
      </c>
      <c r="C207" s="297">
        <f>C208+C209+C210</f>
        <v>20500000</v>
      </c>
      <c r="D207" s="297"/>
      <c r="E207" s="297"/>
      <c r="F207" s="297"/>
      <c r="G207" s="297">
        <f t="shared" ref="G207:H207" si="89">G208+G209+G210</f>
        <v>19735000</v>
      </c>
      <c r="H207" s="297">
        <f t="shared" si="89"/>
        <v>0</v>
      </c>
      <c r="I207" s="268"/>
    </row>
    <row r="208" spans="1:9" ht="12.6" customHeight="1" x14ac:dyDescent="0.25">
      <c r="A208" s="275" t="s">
        <v>359</v>
      </c>
      <c r="B208" s="276" t="s">
        <v>360</v>
      </c>
      <c r="C208" s="86">
        <v>8000000</v>
      </c>
      <c r="D208" s="86"/>
      <c r="E208" s="86"/>
      <c r="F208" s="86"/>
      <c r="G208" s="278">
        <v>8000000</v>
      </c>
      <c r="H208" s="298">
        <f t="shared" si="71"/>
        <v>0</v>
      </c>
      <c r="I208" s="268"/>
    </row>
    <row r="209" spans="1:13" ht="12.6" customHeight="1" x14ac:dyDescent="0.25">
      <c r="A209" s="275" t="s">
        <v>361</v>
      </c>
      <c r="B209" s="276" t="s">
        <v>362</v>
      </c>
      <c r="C209" s="86">
        <v>7500000</v>
      </c>
      <c r="D209" s="86"/>
      <c r="E209" s="86"/>
      <c r="F209" s="86"/>
      <c r="G209" s="278">
        <v>7500000</v>
      </c>
      <c r="H209" s="298">
        <f t="shared" si="71"/>
        <v>0</v>
      </c>
      <c r="I209" s="268"/>
    </row>
    <row r="210" spans="1:13" ht="12.6" customHeight="1" x14ac:dyDescent="0.25">
      <c r="A210" s="275" t="s">
        <v>363</v>
      </c>
      <c r="B210" s="276" t="s">
        <v>364</v>
      </c>
      <c r="C210" s="86">
        <v>5000000</v>
      </c>
      <c r="D210" s="297"/>
      <c r="E210" s="297"/>
      <c r="F210" s="297"/>
      <c r="G210" s="299">
        <v>4235000</v>
      </c>
      <c r="H210" s="278">
        <v>0</v>
      </c>
      <c r="I210" s="300"/>
    </row>
    <row r="211" spans="1:13" ht="13.5" customHeight="1" x14ac:dyDescent="0.25">
      <c r="A211" s="301"/>
      <c r="B211" s="301"/>
      <c r="C211" s="302"/>
      <c r="D211" s="302"/>
      <c r="E211" s="302"/>
      <c r="F211" s="302"/>
      <c r="G211" s="304"/>
      <c r="H211" s="304"/>
      <c r="I211" s="304"/>
    </row>
    <row r="212" spans="1:13" ht="12.6" customHeight="1" x14ac:dyDescent="0.25">
      <c r="A212" s="309"/>
      <c r="B212" s="309"/>
      <c r="C212" s="310"/>
      <c r="D212" s="310"/>
      <c r="E212" s="310"/>
      <c r="F212" s="310"/>
      <c r="G212" s="325"/>
      <c r="H212" s="312"/>
      <c r="I212" s="312">
        <v>6</v>
      </c>
    </row>
    <row r="213" spans="1:13" ht="12.6" customHeight="1" x14ac:dyDescent="0.25">
      <c r="A213" s="247" t="s">
        <v>77</v>
      </c>
      <c r="B213" s="248">
        <v>2</v>
      </c>
      <c r="C213" s="249" t="s">
        <v>78</v>
      </c>
      <c r="D213" s="249"/>
      <c r="E213" s="249"/>
      <c r="F213" s="249"/>
      <c r="G213" s="249">
        <v>4</v>
      </c>
      <c r="H213" s="250">
        <v>5</v>
      </c>
      <c r="I213" s="251">
        <v>7</v>
      </c>
    </row>
    <row r="214" spans="1:13" ht="12.6" customHeight="1" thickBot="1" x14ac:dyDescent="0.3">
      <c r="A214" s="289" t="s">
        <v>365</v>
      </c>
      <c r="B214" s="290" t="s">
        <v>366</v>
      </c>
      <c r="C214" s="291">
        <f>C215+C218</f>
        <v>23195000</v>
      </c>
      <c r="D214" s="291"/>
      <c r="E214" s="291"/>
      <c r="F214" s="291"/>
      <c r="G214" s="317">
        <f t="shared" ref="G214:H214" si="90">G215+G218</f>
        <v>22651500</v>
      </c>
      <c r="H214" s="317">
        <f t="shared" si="90"/>
        <v>0</v>
      </c>
      <c r="I214" s="268"/>
    </row>
    <row r="215" spans="1:13" ht="12.6" customHeight="1" thickBot="1" x14ac:dyDescent="0.3">
      <c r="A215" s="292" t="s">
        <v>367</v>
      </c>
      <c r="B215" s="293" t="s">
        <v>84</v>
      </c>
      <c r="C215" s="294">
        <f>C216</f>
        <v>6000000</v>
      </c>
      <c r="D215" s="294"/>
      <c r="E215" s="294"/>
      <c r="F215" s="294"/>
      <c r="G215" s="294">
        <f t="shared" ref="G215:H216" si="91">G216</f>
        <v>6000000</v>
      </c>
      <c r="H215" s="294">
        <f t="shared" si="91"/>
        <v>0</v>
      </c>
      <c r="I215" s="268"/>
    </row>
    <row r="216" spans="1:13" ht="12.6" customHeight="1" x14ac:dyDescent="0.25">
      <c r="A216" s="295" t="s">
        <v>368</v>
      </c>
      <c r="B216" s="296" t="s">
        <v>209</v>
      </c>
      <c r="C216" s="297">
        <f>C217</f>
        <v>6000000</v>
      </c>
      <c r="D216" s="297"/>
      <c r="E216" s="297"/>
      <c r="F216" s="297"/>
      <c r="G216" s="297">
        <f t="shared" si="91"/>
        <v>6000000</v>
      </c>
      <c r="H216" s="297">
        <f t="shared" si="91"/>
        <v>0</v>
      </c>
      <c r="I216" s="268"/>
    </row>
    <row r="217" spans="1:13" ht="12.6" customHeight="1" thickBot="1" x14ac:dyDescent="0.3">
      <c r="A217" s="282" t="s">
        <v>369</v>
      </c>
      <c r="B217" s="283" t="s">
        <v>249</v>
      </c>
      <c r="C217" s="284">
        <v>6000000</v>
      </c>
      <c r="D217" s="266"/>
      <c r="E217" s="266"/>
      <c r="F217" s="266"/>
      <c r="G217" s="277">
        <v>6000000</v>
      </c>
      <c r="H217" s="298">
        <f t="shared" si="71"/>
        <v>0</v>
      </c>
      <c r="I217" s="268"/>
      <c r="K217" s="90"/>
      <c r="L217" s="91"/>
      <c r="M217" s="91"/>
    </row>
    <row r="218" spans="1:13" ht="12.6" customHeight="1" thickBot="1" x14ac:dyDescent="0.3">
      <c r="A218" s="292" t="s">
        <v>370</v>
      </c>
      <c r="B218" s="293" t="s">
        <v>119</v>
      </c>
      <c r="C218" s="294">
        <f>C219</f>
        <v>17195000</v>
      </c>
      <c r="D218" s="294"/>
      <c r="E218" s="294"/>
      <c r="F218" s="294"/>
      <c r="G218" s="294">
        <f t="shared" ref="G218:H219" si="92">G219</f>
        <v>16651500</v>
      </c>
      <c r="H218" s="294">
        <f t="shared" si="92"/>
        <v>0</v>
      </c>
      <c r="I218" s="268"/>
      <c r="K218" s="90"/>
      <c r="M218" s="91"/>
    </row>
    <row r="219" spans="1:13" ht="12.6" customHeight="1" x14ac:dyDescent="0.25">
      <c r="A219" s="295" t="s">
        <v>371</v>
      </c>
      <c r="B219" s="296" t="s">
        <v>372</v>
      </c>
      <c r="C219" s="297">
        <f>C220</f>
        <v>17195000</v>
      </c>
      <c r="D219" s="297"/>
      <c r="E219" s="297"/>
      <c r="F219" s="297"/>
      <c r="G219" s="297">
        <f t="shared" si="92"/>
        <v>16651500</v>
      </c>
      <c r="H219" s="297">
        <f t="shared" si="92"/>
        <v>0</v>
      </c>
      <c r="I219" s="268"/>
      <c r="K219" s="90"/>
      <c r="M219" s="91"/>
    </row>
    <row r="220" spans="1:13" ht="12.6" customHeight="1" x14ac:dyDescent="0.25">
      <c r="A220" s="275" t="s">
        <v>373</v>
      </c>
      <c r="B220" s="276" t="s">
        <v>374</v>
      </c>
      <c r="C220" s="86">
        <v>17195000</v>
      </c>
      <c r="D220" s="266"/>
      <c r="E220" s="266"/>
      <c r="F220" s="266"/>
      <c r="G220" s="277">
        <v>16651500</v>
      </c>
      <c r="H220" s="298">
        <v>0</v>
      </c>
      <c r="I220" s="268"/>
      <c r="K220" s="90"/>
      <c r="L220" s="91"/>
      <c r="M220" s="91"/>
    </row>
    <row r="221" spans="1:13" ht="12.6" customHeight="1" thickBot="1" x14ac:dyDescent="0.3">
      <c r="A221" s="289" t="s">
        <v>375</v>
      </c>
      <c r="B221" s="290" t="s">
        <v>376</v>
      </c>
      <c r="C221" s="291">
        <f>C222+C225</f>
        <v>61450000</v>
      </c>
      <c r="D221" s="291"/>
      <c r="E221" s="291"/>
      <c r="F221" s="291"/>
      <c r="G221" s="317">
        <f t="shared" ref="G221:H221" si="93">G222+G225</f>
        <v>59953000</v>
      </c>
      <c r="H221" s="317">
        <f t="shared" si="93"/>
        <v>0</v>
      </c>
      <c r="I221" s="268"/>
    </row>
    <row r="222" spans="1:13" ht="12.6" customHeight="1" thickBot="1" x14ac:dyDescent="0.3">
      <c r="A222" s="292" t="s">
        <v>377</v>
      </c>
      <c r="B222" s="293" t="s">
        <v>84</v>
      </c>
      <c r="C222" s="294">
        <f>C223</f>
        <v>26100000</v>
      </c>
      <c r="D222" s="294"/>
      <c r="E222" s="294"/>
      <c r="F222" s="294"/>
      <c r="G222" s="294">
        <f t="shared" ref="G222:H223" si="94">G223</f>
        <v>26100000</v>
      </c>
      <c r="H222" s="294">
        <f t="shared" si="94"/>
        <v>0</v>
      </c>
      <c r="I222" s="268"/>
    </row>
    <row r="223" spans="1:13" ht="12.6" customHeight="1" x14ac:dyDescent="0.25">
      <c r="A223" s="295" t="s">
        <v>378</v>
      </c>
      <c r="B223" s="296" t="s">
        <v>209</v>
      </c>
      <c r="C223" s="297">
        <f>C224</f>
        <v>26100000</v>
      </c>
      <c r="D223" s="297"/>
      <c r="E223" s="297"/>
      <c r="F223" s="297"/>
      <c r="G223" s="297">
        <f t="shared" si="94"/>
        <v>26100000</v>
      </c>
      <c r="H223" s="297">
        <f t="shared" si="94"/>
        <v>0</v>
      </c>
      <c r="I223" s="268"/>
    </row>
    <row r="224" spans="1:13" ht="12.6" customHeight="1" thickBot="1" x14ac:dyDescent="0.3">
      <c r="A224" s="282" t="s">
        <v>379</v>
      </c>
      <c r="B224" s="283" t="s">
        <v>249</v>
      </c>
      <c r="C224" s="284">
        <v>26100000</v>
      </c>
      <c r="D224" s="266"/>
      <c r="E224" s="266"/>
      <c r="F224" s="266"/>
      <c r="G224" s="277">
        <v>26100000</v>
      </c>
      <c r="H224" s="298">
        <v>0</v>
      </c>
      <c r="I224" s="268"/>
    </row>
    <row r="225" spans="1:11" ht="12.6" customHeight="1" thickBot="1" x14ac:dyDescent="0.3">
      <c r="A225" s="292" t="s">
        <v>380</v>
      </c>
      <c r="B225" s="293" t="s">
        <v>119</v>
      </c>
      <c r="C225" s="294">
        <f>C226</f>
        <v>35350000</v>
      </c>
      <c r="D225" s="294"/>
      <c r="E225" s="294"/>
      <c r="F225" s="294"/>
      <c r="G225" s="294">
        <f t="shared" ref="G225:H226" si="95">G226</f>
        <v>33853000</v>
      </c>
      <c r="H225" s="294">
        <f t="shared" si="95"/>
        <v>0</v>
      </c>
      <c r="I225" s="268"/>
    </row>
    <row r="226" spans="1:11" ht="12.6" customHeight="1" x14ac:dyDescent="0.25">
      <c r="A226" s="295" t="s">
        <v>381</v>
      </c>
      <c r="B226" s="296" t="s">
        <v>372</v>
      </c>
      <c r="C226" s="297">
        <f>C227</f>
        <v>35350000</v>
      </c>
      <c r="D226" s="297"/>
      <c r="E226" s="297"/>
      <c r="F226" s="297"/>
      <c r="G226" s="297">
        <f t="shared" si="95"/>
        <v>33853000</v>
      </c>
      <c r="H226" s="297">
        <f t="shared" si="95"/>
        <v>0</v>
      </c>
      <c r="I226" s="268"/>
    </row>
    <row r="227" spans="1:11" ht="12.6" customHeight="1" x14ac:dyDescent="0.25">
      <c r="A227" s="275" t="s">
        <v>382</v>
      </c>
      <c r="B227" s="276" t="s">
        <v>374</v>
      </c>
      <c r="C227" s="86">
        <v>35350000</v>
      </c>
      <c r="D227" s="266"/>
      <c r="E227" s="266"/>
      <c r="F227" s="266"/>
      <c r="G227" s="277">
        <v>33853000</v>
      </c>
      <c r="H227" s="298">
        <v>0</v>
      </c>
      <c r="I227" s="268"/>
      <c r="K227" s="225"/>
    </row>
    <row r="228" spans="1:11" ht="12.6" customHeight="1" thickBot="1" x14ac:dyDescent="0.3">
      <c r="A228" s="289" t="s">
        <v>383</v>
      </c>
      <c r="B228" s="290" t="s">
        <v>384</v>
      </c>
      <c r="C228" s="291">
        <f>C229</f>
        <v>22000000</v>
      </c>
      <c r="D228" s="291"/>
      <c r="E228" s="291"/>
      <c r="F228" s="291"/>
      <c r="G228" s="317">
        <f t="shared" ref="G228:H229" si="96">G229</f>
        <v>21407414</v>
      </c>
      <c r="H228" s="317">
        <f t="shared" si="96"/>
        <v>0</v>
      </c>
      <c r="I228" s="268"/>
    </row>
    <row r="229" spans="1:11" ht="12.6" customHeight="1" thickBot="1" x14ac:dyDescent="0.3">
      <c r="A229" s="318" t="s">
        <v>385</v>
      </c>
      <c r="B229" s="319" t="s">
        <v>119</v>
      </c>
      <c r="C229" s="319">
        <f>C230</f>
        <v>22000000</v>
      </c>
      <c r="D229" s="319"/>
      <c r="E229" s="319"/>
      <c r="F229" s="319"/>
      <c r="G229" s="319">
        <f t="shared" si="96"/>
        <v>21407414</v>
      </c>
      <c r="H229" s="319">
        <f t="shared" si="96"/>
        <v>0</v>
      </c>
      <c r="I229" s="268"/>
    </row>
    <row r="230" spans="1:11" ht="12.6" customHeight="1" x14ac:dyDescent="0.25">
      <c r="A230" s="326" t="s">
        <v>386</v>
      </c>
      <c r="B230" s="327" t="s">
        <v>387</v>
      </c>
      <c r="C230" s="327">
        <f>C231+C232+C233+C234</f>
        <v>22000000</v>
      </c>
      <c r="D230" s="327"/>
      <c r="E230" s="327"/>
      <c r="F230" s="327"/>
      <c r="G230" s="327">
        <f t="shared" ref="G230:H230" si="97">G231+G232+G233+G234</f>
        <v>21407414</v>
      </c>
      <c r="H230" s="327">
        <f t="shared" si="97"/>
        <v>0</v>
      </c>
      <c r="I230" s="268"/>
    </row>
    <row r="231" spans="1:11" ht="12.6" customHeight="1" x14ac:dyDescent="0.25">
      <c r="A231" s="328" t="s">
        <v>388</v>
      </c>
      <c r="B231" s="324" t="s">
        <v>389</v>
      </c>
      <c r="C231" s="324">
        <v>1420000</v>
      </c>
      <c r="D231" s="324"/>
      <c r="E231" s="324"/>
      <c r="F231" s="324"/>
      <c r="G231" s="278">
        <v>1418999</v>
      </c>
      <c r="H231" s="298">
        <v>0</v>
      </c>
      <c r="I231" s="268"/>
    </row>
    <row r="232" spans="1:11" ht="12.6" customHeight="1" x14ac:dyDescent="0.25">
      <c r="A232" s="328" t="s">
        <v>390</v>
      </c>
      <c r="B232" s="324" t="s">
        <v>391</v>
      </c>
      <c r="C232" s="324">
        <v>2798000</v>
      </c>
      <c r="D232" s="324"/>
      <c r="E232" s="324"/>
      <c r="F232" s="324"/>
      <c r="G232" s="278">
        <v>2675000</v>
      </c>
      <c r="H232" s="298">
        <v>0</v>
      </c>
      <c r="I232" s="268"/>
    </row>
    <row r="233" spans="1:11" ht="12.6" customHeight="1" x14ac:dyDescent="0.25">
      <c r="A233" s="328" t="s">
        <v>392</v>
      </c>
      <c r="B233" s="324" t="s">
        <v>393</v>
      </c>
      <c r="C233" s="324">
        <v>16182000</v>
      </c>
      <c r="D233" s="324"/>
      <c r="E233" s="324"/>
      <c r="F233" s="324"/>
      <c r="G233" s="278">
        <v>16147915</v>
      </c>
      <c r="H233" s="298">
        <v>0</v>
      </c>
      <c r="I233" s="268"/>
    </row>
    <row r="234" spans="1:11" ht="12.6" customHeight="1" x14ac:dyDescent="0.25">
      <c r="A234" s="328" t="s">
        <v>394</v>
      </c>
      <c r="B234" s="324" t="s">
        <v>395</v>
      </c>
      <c r="C234" s="324">
        <v>1600000</v>
      </c>
      <c r="D234" s="329"/>
      <c r="E234" s="329"/>
      <c r="F234" s="329"/>
      <c r="G234" s="277">
        <v>1165500</v>
      </c>
      <c r="H234" s="298">
        <v>0</v>
      </c>
      <c r="I234" s="268"/>
    </row>
    <row r="235" spans="1:11" ht="12.6" customHeight="1" thickBot="1" x14ac:dyDescent="0.3">
      <c r="A235" s="289" t="s">
        <v>396</v>
      </c>
      <c r="B235" s="290" t="s">
        <v>397</v>
      </c>
      <c r="C235" s="291">
        <f>C236</f>
        <v>2500000</v>
      </c>
      <c r="D235" s="291"/>
      <c r="E235" s="291"/>
      <c r="F235" s="291"/>
      <c r="G235" s="317">
        <f t="shared" ref="G235:H237" si="98">G236</f>
        <v>2498000</v>
      </c>
      <c r="H235" s="317">
        <f t="shared" si="98"/>
        <v>0</v>
      </c>
      <c r="I235" s="268"/>
    </row>
    <row r="236" spans="1:11" ht="12.6" customHeight="1" thickBot="1" x14ac:dyDescent="0.3">
      <c r="A236" s="292" t="s">
        <v>398</v>
      </c>
      <c r="B236" s="293" t="s">
        <v>119</v>
      </c>
      <c r="C236" s="319">
        <f>C237</f>
        <v>2500000</v>
      </c>
      <c r="D236" s="319"/>
      <c r="E236" s="319"/>
      <c r="F236" s="319"/>
      <c r="G236" s="319">
        <f t="shared" si="98"/>
        <v>2498000</v>
      </c>
      <c r="H236" s="319">
        <f t="shared" si="98"/>
        <v>0</v>
      </c>
      <c r="I236" s="268"/>
    </row>
    <row r="237" spans="1:11" ht="12.6" customHeight="1" x14ac:dyDescent="0.25">
      <c r="A237" s="295" t="s">
        <v>399</v>
      </c>
      <c r="B237" s="330" t="s">
        <v>239</v>
      </c>
      <c r="C237" s="327">
        <f>C238</f>
        <v>2500000</v>
      </c>
      <c r="D237" s="327"/>
      <c r="E237" s="327"/>
      <c r="F237" s="327"/>
      <c r="G237" s="327">
        <f t="shared" si="98"/>
        <v>2498000</v>
      </c>
      <c r="H237" s="327">
        <f t="shared" si="98"/>
        <v>0</v>
      </c>
      <c r="I237" s="268"/>
    </row>
    <row r="238" spans="1:11" ht="12.6" customHeight="1" x14ac:dyDescent="0.25">
      <c r="A238" s="275" t="s">
        <v>400</v>
      </c>
      <c r="B238" s="276" t="s">
        <v>401</v>
      </c>
      <c r="C238" s="324">
        <v>2500000</v>
      </c>
      <c r="D238" s="329"/>
      <c r="E238" s="329"/>
      <c r="F238" s="329"/>
      <c r="G238" s="277">
        <v>2498000</v>
      </c>
      <c r="H238" s="298">
        <v>0</v>
      </c>
      <c r="I238" s="268"/>
    </row>
    <row r="239" spans="1:11" ht="12.6" customHeight="1" thickBot="1" x14ac:dyDescent="0.3">
      <c r="A239" s="289" t="s">
        <v>402</v>
      </c>
      <c r="B239" s="290" t="s">
        <v>403</v>
      </c>
      <c r="C239" s="291">
        <f>C240</f>
        <v>2500000</v>
      </c>
      <c r="D239" s="291"/>
      <c r="E239" s="291"/>
      <c r="F239" s="291"/>
      <c r="G239" s="317">
        <f t="shared" ref="G239:H241" si="99">G240</f>
        <v>2500000</v>
      </c>
      <c r="H239" s="317">
        <f t="shared" si="99"/>
        <v>0</v>
      </c>
      <c r="I239" s="268"/>
    </row>
    <row r="240" spans="1:11" ht="12.6" customHeight="1" thickBot="1" x14ac:dyDescent="0.3">
      <c r="A240" s="292" t="s">
        <v>404</v>
      </c>
      <c r="B240" s="293" t="s">
        <v>119</v>
      </c>
      <c r="C240" s="319">
        <f>C241</f>
        <v>2500000</v>
      </c>
      <c r="D240" s="319"/>
      <c r="E240" s="319"/>
      <c r="F240" s="319"/>
      <c r="G240" s="319">
        <f t="shared" si="99"/>
        <v>2500000</v>
      </c>
      <c r="H240" s="319">
        <f t="shared" si="99"/>
        <v>0</v>
      </c>
      <c r="I240" s="268"/>
    </row>
    <row r="241" spans="1:9" ht="12.6" customHeight="1" x14ac:dyDescent="0.25">
      <c r="A241" s="295" t="s">
        <v>405</v>
      </c>
      <c r="B241" s="330" t="s">
        <v>239</v>
      </c>
      <c r="C241" s="327">
        <f>C242</f>
        <v>2500000</v>
      </c>
      <c r="D241" s="327"/>
      <c r="E241" s="327"/>
      <c r="F241" s="327"/>
      <c r="G241" s="327">
        <f t="shared" si="99"/>
        <v>2500000</v>
      </c>
      <c r="H241" s="327">
        <f t="shared" si="99"/>
        <v>0</v>
      </c>
      <c r="I241" s="268"/>
    </row>
    <row r="242" spans="1:9" ht="12.6" customHeight="1" x14ac:dyDescent="0.25">
      <c r="A242" s="275" t="s">
        <v>406</v>
      </c>
      <c r="B242" s="276" t="s">
        <v>407</v>
      </c>
      <c r="C242" s="324">
        <v>2500000</v>
      </c>
      <c r="D242" s="329"/>
      <c r="E242" s="329"/>
      <c r="F242" s="329"/>
      <c r="G242" s="277">
        <v>2500000</v>
      </c>
      <c r="H242" s="298">
        <f t="shared" ref="H242:H282" si="100">G242-C242</f>
        <v>0</v>
      </c>
      <c r="I242" s="268"/>
    </row>
    <row r="243" spans="1:9" ht="12.6" customHeight="1" x14ac:dyDescent="0.25">
      <c r="A243" s="313" t="s">
        <v>408</v>
      </c>
      <c r="B243" s="331" t="s">
        <v>409</v>
      </c>
      <c r="C243" s="331">
        <f>C244</f>
        <v>6000000</v>
      </c>
      <c r="D243" s="331"/>
      <c r="E243" s="331"/>
      <c r="F243" s="331"/>
      <c r="G243" s="331">
        <f t="shared" ref="G243:H246" si="101">G244</f>
        <v>6000000</v>
      </c>
      <c r="H243" s="331">
        <f t="shared" si="101"/>
        <v>0</v>
      </c>
      <c r="I243" s="268"/>
    </row>
    <row r="244" spans="1:9" ht="12.6" customHeight="1" thickBot="1" x14ac:dyDescent="0.3">
      <c r="A244" s="332" t="s">
        <v>410</v>
      </c>
      <c r="B244" s="333" t="s">
        <v>411</v>
      </c>
      <c r="C244" s="333">
        <f>C245</f>
        <v>6000000</v>
      </c>
      <c r="D244" s="333"/>
      <c r="E244" s="333"/>
      <c r="F244" s="333"/>
      <c r="G244" s="333">
        <f t="shared" si="101"/>
        <v>6000000</v>
      </c>
      <c r="H244" s="333">
        <f t="shared" si="101"/>
        <v>0</v>
      </c>
      <c r="I244" s="268"/>
    </row>
    <row r="245" spans="1:9" ht="12.6" customHeight="1" thickBot="1" x14ac:dyDescent="0.3">
      <c r="A245" s="334" t="s">
        <v>412</v>
      </c>
      <c r="B245" s="293" t="s">
        <v>119</v>
      </c>
      <c r="C245" s="319">
        <f>C246</f>
        <v>6000000</v>
      </c>
      <c r="D245" s="319"/>
      <c r="E245" s="319"/>
      <c r="F245" s="319"/>
      <c r="G245" s="319">
        <f t="shared" si="101"/>
        <v>6000000</v>
      </c>
      <c r="H245" s="319">
        <f t="shared" si="101"/>
        <v>0</v>
      </c>
      <c r="I245" s="268"/>
    </row>
    <row r="246" spans="1:9" ht="12.6" customHeight="1" x14ac:dyDescent="0.25">
      <c r="A246" s="335" t="s">
        <v>413</v>
      </c>
      <c r="B246" s="336" t="s">
        <v>414</v>
      </c>
      <c r="C246" s="336">
        <f>C247</f>
        <v>6000000</v>
      </c>
      <c r="D246" s="336"/>
      <c r="E246" s="336"/>
      <c r="F246" s="336"/>
      <c r="G246" s="336">
        <f t="shared" si="101"/>
        <v>6000000</v>
      </c>
      <c r="H246" s="336">
        <f t="shared" si="101"/>
        <v>0</v>
      </c>
      <c r="I246" s="268"/>
    </row>
    <row r="247" spans="1:9" ht="12.6" customHeight="1" x14ac:dyDescent="0.25">
      <c r="A247" s="337" t="s">
        <v>415</v>
      </c>
      <c r="B247" s="324" t="s">
        <v>416</v>
      </c>
      <c r="C247" s="324">
        <v>6000000</v>
      </c>
      <c r="D247" s="329"/>
      <c r="E247" s="329"/>
      <c r="F247" s="329"/>
      <c r="G247" s="277">
        <v>6000000</v>
      </c>
      <c r="H247" s="298">
        <f t="shared" si="100"/>
        <v>0</v>
      </c>
      <c r="I247" s="268"/>
    </row>
    <row r="248" spans="1:9" ht="12.6" customHeight="1" x14ac:dyDescent="0.25">
      <c r="A248" s="313" t="s">
        <v>417</v>
      </c>
      <c r="B248" s="314" t="s">
        <v>418</v>
      </c>
      <c r="C248" s="315">
        <f>C249</f>
        <v>49231000</v>
      </c>
      <c r="D248" s="315"/>
      <c r="E248" s="315"/>
      <c r="F248" s="315"/>
      <c r="G248" s="316">
        <f t="shared" ref="G248:H249" si="102">G249</f>
        <v>49229000</v>
      </c>
      <c r="H248" s="316">
        <f t="shared" si="102"/>
        <v>0</v>
      </c>
      <c r="I248" s="268"/>
    </row>
    <row r="249" spans="1:9" ht="12.6" customHeight="1" thickBot="1" x14ac:dyDescent="0.3">
      <c r="A249" s="320" t="s">
        <v>419</v>
      </c>
      <c r="B249" s="321" t="s">
        <v>420</v>
      </c>
      <c r="C249" s="322">
        <f>C250</f>
        <v>49231000</v>
      </c>
      <c r="D249" s="322"/>
      <c r="E249" s="322"/>
      <c r="F249" s="322"/>
      <c r="G249" s="322">
        <f t="shared" si="102"/>
        <v>49229000</v>
      </c>
      <c r="H249" s="322">
        <f t="shared" si="102"/>
        <v>0</v>
      </c>
      <c r="I249" s="268"/>
    </row>
    <row r="250" spans="1:9" ht="12.6" customHeight="1" thickBot="1" x14ac:dyDescent="0.3">
      <c r="A250" s="292" t="s">
        <v>421</v>
      </c>
      <c r="B250" s="293" t="s">
        <v>84</v>
      </c>
      <c r="C250" s="294">
        <f>C251+C253</f>
        <v>49231000</v>
      </c>
      <c r="D250" s="294"/>
      <c r="E250" s="294"/>
      <c r="F250" s="294"/>
      <c r="G250" s="294">
        <f t="shared" ref="G250:H250" si="103">G251+G253</f>
        <v>49229000</v>
      </c>
      <c r="H250" s="294">
        <f t="shared" si="103"/>
        <v>0</v>
      </c>
      <c r="I250" s="268"/>
    </row>
    <row r="251" spans="1:9" ht="12.6" customHeight="1" x14ac:dyDescent="0.25">
      <c r="A251" s="295" t="s">
        <v>422</v>
      </c>
      <c r="B251" s="296" t="s">
        <v>423</v>
      </c>
      <c r="C251" s="297">
        <f>C252</f>
        <v>7900000</v>
      </c>
      <c r="D251" s="297"/>
      <c r="E251" s="297"/>
      <c r="F251" s="297"/>
      <c r="G251" s="297">
        <f t="shared" ref="G251:H251" si="104">G252</f>
        <v>7898000</v>
      </c>
      <c r="H251" s="297">
        <f t="shared" si="104"/>
        <v>0</v>
      </c>
      <c r="I251" s="268"/>
    </row>
    <row r="252" spans="1:9" ht="12.6" customHeight="1" x14ac:dyDescent="0.25">
      <c r="A252" s="275" t="s">
        <v>424</v>
      </c>
      <c r="B252" s="276" t="s">
        <v>207</v>
      </c>
      <c r="C252" s="86">
        <v>7900000</v>
      </c>
      <c r="D252" s="266"/>
      <c r="E252" s="266"/>
      <c r="F252" s="266"/>
      <c r="G252" s="277">
        <v>7898000</v>
      </c>
      <c r="H252" s="298">
        <v>0</v>
      </c>
      <c r="I252" s="268"/>
    </row>
    <row r="253" spans="1:9" ht="12.6" customHeight="1" x14ac:dyDescent="0.25">
      <c r="A253" s="275" t="s">
        <v>425</v>
      </c>
      <c r="B253" s="276" t="s">
        <v>426</v>
      </c>
      <c r="C253" s="86">
        <f>C254</f>
        <v>41331000</v>
      </c>
      <c r="D253" s="86"/>
      <c r="E253" s="86"/>
      <c r="F253" s="86"/>
      <c r="G253" s="86">
        <f t="shared" ref="G253:H253" si="105">G254</f>
        <v>41331000</v>
      </c>
      <c r="H253" s="86">
        <f t="shared" si="105"/>
        <v>0</v>
      </c>
      <c r="I253" s="268"/>
    </row>
    <row r="254" spans="1:9" ht="12.6" customHeight="1" x14ac:dyDescent="0.25">
      <c r="A254" s="275" t="s">
        <v>427</v>
      </c>
      <c r="B254" s="276" t="s">
        <v>428</v>
      </c>
      <c r="C254" s="86">
        <v>41331000</v>
      </c>
      <c r="D254" s="297"/>
      <c r="E254" s="297"/>
      <c r="F254" s="297"/>
      <c r="G254" s="299">
        <v>41331000</v>
      </c>
      <c r="H254" s="278">
        <f t="shared" si="100"/>
        <v>0</v>
      </c>
      <c r="I254" s="300"/>
    </row>
    <row r="255" spans="1:9" ht="13.5" customHeight="1" x14ac:dyDescent="0.25">
      <c r="A255" s="301"/>
      <c r="B255" s="301"/>
      <c r="C255" s="302"/>
      <c r="D255" s="302"/>
      <c r="E255" s="302"/>
      <c r="F255" s="302"/>
      <c r="G255" s="303"/>
      <c r="H255" s="304"/>
      <c r="I255" s="304"/>
    </row>
    <row r="256" spans="1:9" ht="13.5" customHeight="1" x14ac:dyDescent="0.25">
      <c r="A256" s="309"/>
      <c r="B256" s="309"/>
      <c r="C256" s="310"/>
      <c r="D256" s="310"/>
      <c r="E256" s="310"/>
      <c r="F256" s="310"/>
      <c r="G256" s="311"/>
      <c r="H256" s="312"/>
      <c r="I256" s="312">
        <v>7</v>
      </c>
    </row>
    <row r="257" spans="1:9" ht="13.5" customHeight="1" x14ac:dyDescent="0.25">
      <c r="A257" s="247" t="s">
        <v>77</v>
      </c>
      <c r="B257" s="248">
        <v>2</v>
      </c>
      <c r="C257" s="249" t="s">
        <v>78</v>
      </c>
      <c r="D257" s="249"/>
      <c r="E257" s="249"/>
      <c r="F257" s="249"/>
      <c r="G257" s="249">
        <v>4</v>
      </c>
      <c r="H257" s="250">
        <v>5</v>
      </c>
      <c r="I257" s="251">
        <v>7</v>
      </c>
    </row>
    <row r="258" spans="1:9" ht="13.5" customHeight="1" x14ac:dyDescent="0.25">
      <c r="A258" s="313" t="s">
        <v>429</v>
      </c>
      <c r="B258" s="314" t="s">
        <v>430</v>
      </c>
      <c r="C258" s="315">
        <f>C259+C267</f>
        <v>6530000</v>
      </c>
      <c r="D258" s="315"/>
      <c r="E258" s="315"/>
      <c r="F258" s="315"/>
      <c r="G258" s="315">
        <f t="shared" ref="G258:H258" si="106">G259+G267</f>
        <v>6529500</v>
      </c>
      <c r="H258" s="315">
        <f t="shared" si="106"/>
        <v>0</v>
      </c>
      <c r="I258" s="268"/>
    </row>
    <row r="259" spans="1:9" ht="13.5" customHeight="1" thickBot="1" x14ac:dyDescent="0.3">
      <c r="A259" s="332" t="s">
        <v>431</v>
      </c>
      <c r="B259" s="333" t="s">
        <v>432</v>
      </c>
      <c r="C259" s="338">
        <f>C260</f>
        <v>1530000</v>
      </c>
      <c r="D259" s="338"/>
      <c r="E259" s="338"/>
      <c r="F259" s="338"/>
      <c r="G259" s="338">
        <f t="shared" ref="G259:H259" si="107">G260</f>
        <v>1530000</v>
      </c>
      <c r="H259" s="338">
        <f t="shared" si="107"/>
        <v>0</v>
      </c>
      <c r="I259" s="268"/>
    </row>
    <row r="260" spans="1:9" ht="13.5" customHeight="1" thickBot="1" x14ac:dyDescent="0.3">
      <c r="A260" s="292" t="s">
        <v>433</v>
      </c>
      <c r="B260" s="293" t="s">
        <v>119</v>
      </c>
      <c r="C260" s="294">
        <f>C261+C263+C265</f>
        <v>1530000</v>
      </c>
      <c r="D260" s="294"/>
      <c r="E260" s="294"/>
      <c r="F260" s="294"/>
      <c r="G260" s="294">
        <f t="shared" ref="G260:H260" si="108">G261+G263+G265</f>
        <v>1530000</v>
      </c>
      <c r="H260" s="294">
        <f t="shared" si="108"/>
        <v>0</v>
      </c>
      <c r="I260" s="268"/>
    </row>
    <row r="261" spans="1:9" ht="13.5" customHeight="1" x14ac:dyDescent="0.25">
      <c r="A261" s="295" t="s">
        <v>434</v>
      </c>
      <c r="B261" s="296" t="s">
        <v>121</v>
      </c>
      <c r="C261" s="297">
        <f>C262</f>
        <v>60000</v>
      </c>
      <c r="D261" s="297"/>
      <c r="E261" s="297"/>
      <c r="F261" s="297"/>
      <c r="G261" s="297">
        <f t="shared" ref="G261:H261" si="109">G262</f>
        <v>60000</v>
      </c>
      <c r="H261" s="297">
        <f t="shared" si="109"/>
        <v>0</v>
      </c>
      <c r="I261" s="268"/>
    </row>
    <row r="262" spans="1:9" ht="13.5" customHeight="1" x14ac:dyDescent="0.25">
      <c r="A262" s="275" t="s">
        <v>435</v>
      </c>
      <c r="B262" s="276" t="s">
        <v>123</v>
      </c>
      <c r="C262" s="86">
        <v>60000</v>
      </c>
      <c r="D262" s="266"/>
      <c r="E262" s="266"/>
      <c r="F262" s="266"/>
      <c r="G262" s="277">
        <v>60000</v>
      </c>
      <c r="H262" s="298">
        <f t="shared" si="100"/>
        <v>0</v>
      </c>
      <c r="I262" s="268"/>
    </row>
    <row r="263" spans="1:9" ht="13.5" customHeight="1" x14ac:dyDescent="0.25">
      <c r="A263" s="275" t="s">
        <v>436</v>
      </c>
      <c r="B263" s="276" t="s">
        <v>125</v>
      </c>
      <c r="C263" s="86">
        <f>C264</f>
        <v>30000</v>
      </c>
      <c r="D263" s="86"/>
      <c r="E263" s="86"/>
      <c r="F263" s="86"/>
      <c r="G263" s="86">
        <f t="shared" ref="G263:H263" si="110">G264</f>
        <v>30000</v>
      </c>
      <c r="H263" s="86">
        <f t="shared" si="110"/>
        <v>0</v>
      </c>
      <c r="I263" s="268"/>
    </row>
    <row r="264" spans="1:9" ht="13.5" customHeight="1" x14ac:dyDescent="0.25">
      <c r="A264" s="275" t="s">
        <v>437</v>
      </c>
      <c r="B264" s="276" t="s">
        <v>127</v>
      </c>
      <c r="C264" s="86">
        <v>30000</v>
      </c>
      <c r="D264" s="266"/>
      <c r="E264" s="266"/>
      <c r="F264" s="266"/>
      <c r="G264" s="277">
        <v>30000</v>
      </c>
      <c r="H264" s="298">
        <f t="shared" si="100"/>
        <v>0</v>
      </c>
      <c r="I264" s="268"/>
    </row>
    <row r="265" spans="1:9" ht="13.5" customHeight="1" x14ac:dyDescent="0.25">
      <c r="A265" s="275" t="s">
        <v>438</v>
      </c>
      <c r="B265" s="276" t="s">
        <v>129</v>
      </c>
      <c r="C265" s="86">
        <f>C266</f>
        <v>1440000</v>
      </c>
      <c r="D265" s="86"/>
      <c r="E265" s="86"/>
      <c r="F265" s="86"/>
      <c r="G265" s="86">
        <f t="shared" ref="G265:H265" si="111">G266</f>
        <v>1440000</v>
      </c>
      <c r="H265" s="86">
        <f t="shared" si="111"/>
        <v>0</v>
      </c>
      <c r="I265" s="268"/>
    </row>
    <row r="266" spans="1:9" ht="13.5" customHeight="1" x14ac:dyDescent="0.25">
      <c r="A266" s="275" t="s">
        <v>439</v>
      </c>
      <c r="B266" s="276" t="s">
        <v>131</v>
      </c>
      <c r="C266" s="86">
        <v>1440000</v>
      </c>
      <c r="D266" s="266"/>
      <c r="E266" s="266"/>
      <c r="F266" s="266"/>
      <c r="G266" s="277">
        <v>1440000</v>
      </c>
      <c r="H266" s="298">
        <f t="shared" si="100"/>
        <v>0</v>
      </c>
      <c r="I266" s="268"/>
    </row>
    <row r="267" spans="1:9" ht="13.5" customHeight="1" thickBot="1" x14ac:dyDescent="0.3">
      <c r="A267" s="289" t="s">
        <v>440</v>
      </c>
      <c r="B267" s="290" t="s">
        <v>441</v>
      </c>
      <c r="C267" s="291">
        <f>C268+C271</f>
        <v>5000000</v>
      </c>
      <c r="D267" s="291"/>
      <c r="E267" s="291"/>
      <c r="F267" s="291"/>
      <c r="G267" s="317">
        <f t="shared" ref="G267:H267" si="112">G268+G271</f>
        <v>4999500</v>
      </c>
      <c r="H267" s="317">
        <f t="shared" si="112"/>
        <v>0</v>
      </c>
      <c r="I267" s="268"/>
    </row>
    <row r="268" spans="1:9" ht="13.5" customHeight="1" thickBot="1" x14ac:dyDescent="0.3">
      <c r="A268" s="292" t="s">
        <v>442</v>
      </c>
      <c r="B268" s="293" t="s">
        <v>84</v>
      </c>
      <c r="C268" s="294">
        <f>C269</f>
        <v>2790000</v>
      </c>
      <c r="D268" s="294"/>
      <c r="E268" s="294"/>
      <c r="F268" s="294"/>
      <c r="G268" s="294">
        <f t="shared" ref="G268:H269" si="113">G269</f>
        <v>2790000</v>
      </c>
      <c r="H268" s="294">
        <f t="shared" si="113"/>
        <v>0</v>
      </c>
      <c r="I268" s="268"/>
    </row>
    <row r="269" spans="1:9" ht="13.5" customHeight="1" x14ac:dyDescent="0.25">
      <c r="A269" s="295" t="s">
        <v>443</v>
      </c>
      <c r="B269" s="296" t="s">
        <v>423</v>
      </c>
      <c r="C269" s="297">
        <f>C270</f>
        <v>2790000</v>
      </c>
      <c r="D269" s="297"/>
      <c r="E269" s="297"/>
      <c r="F269" s="297"/>
      <c r="G269" s="297">
        <f t="shared" si="113"/>
        <v>2790000</v>
      </c>
      <c r="H269" s="297">
        <f t="shared" si="113"/>
        <v>0</v>
      </c>
      <c r="I269" s="268"/>
    </row>
    <row r="270" spans="1:9" ht="13.5" customHeight="1" thickBot="1" x14ac:dyDescent="0.3">
      <c r="A270" s="282" t="s">
        <v>444</v>
      </c>
      <c r="B270" s="283" t="s">
        <v>207</v>
      </c>
      <c r="C270" s="284">
        <v>2790000</v>
      </c>
      <c r="D270" s="266"/>
      <c r="E270" s="266"/>
      <c r="F270" s="266"/>
      <c r="G270" s="277">
        <v>2790000</v>
      </c>
      <c r="H270" s="298">
        <f t="shared" si="100"/>
        <v>0</v>
      </c>
      <c r="I270" s="268"/>
    </row>
    <row r="271" spans="1:9" ht="13.5" customHeight="1" thickBot="1" x14ac:dyDescent="0.3">
      <c r="A271" s="292" t="s">
        <v>445</v>
      </c>
      <c r="B271" s="293" t="s">
        <v>119</v>
      </c>
      <c r="C271" s="294">
        <f>C272+C274+C276</f>
        <v>2210000</v>
      </c>
      <c r="D271" s="294"/>
      <c r="E271" s="294"/>
      <c r="F271" s="294"/>
      <c r="G271" s="294">
        <f t="shared" ref="G271:H271" si="114">G272+G274+G276</f>
        <v>2209500</v>
      </c>
      <c r="H271" s="294">
        <f t="shared" si="114"/>
        <v>0</v>
      </c>
      <c r="I271" s="268"/>
    </row>
    <row r="272" spans="1:9" ht="13.5" customHeight="1" x14ac:dyDescent="0.25">
      <c r="A272" s="295" t="s">
        <v>446</v>
      </c>
      <c r="B272" s="296" t="s">
        <v>121</v>
      </c>
      <c r="C272" s="297">
        <f>C273</f>
        <v>314000</v>
      </c>
      <c r="D272" s="297"/>
      <c r="E272" s="297"/>
      <c r="F272" s="297"/>
      <c r="G272" s="297">
        <f t="shared" ref="G272:H272" si="115">G273</f>
        <v>313500</v>
      </c>
      <c r="H272" s="297">
        <f t="shared" si="115"/>
        <v>0</v>
      </c>
      <c r="I272" s="268"/>
    </row>
    <row r="273" spans="1:9" ht="13.5" customHeight="1" x14ac:dyDescent="0.25">
      <c r="A273" s="275" t="s">
        <v>447</v>
      </c>
      <c r="B273" s="276" t="s">
        <v>259</v>
      </c>
      <c r="C273" s="86">
        <v>314000</v>
      </c>
      <c r="D273" s="266"/>
      <c r="E273" s="266"/>
      <c r="F273" s="266"/>
      <c r="G273" s="277">
        <v>313500</v>
      </c>
      <c r="H273" s="298">
        <v>0</v>
      </c>
      <c r="I273" s="268"/>
    </row>
    <row r="274" spans="1:9" ht="13.5" customHeight="1" x14ac:dyDescent="0.25">
      <c r="A274" s="295" t="s">
        <v>448</v>
      </c>
      <c r="B274" s="276" t="s">
        <v>125</v>
      </c>
      <c r="C274" s="284">
        <f>C275</f>
        <v>58500</v>
      </c>
      <c r="D274" s="86"/>
      <c r="E274" s="86"/>
      <c r="F274" s="86"/>
      <c r="G274" s="86">
        <f t="shared" ref="G274:H274" si="116">G275</f>
        <v>58500</v>
      </c>
      <c r="H274" s="284">
        <f t="shared" si="116"/>
        <v>0</v>
      </c>
      <c r="I274" s="268"/>
    </row>
    <row r="275" spans="1:9" ht="13.5" customHeight="1" x14ac:dyDescent="0.25">
      <c r="A275" s="295" t="s">
        <v>449</v>
      </c>
      <c r="B275" s="276" t="s">
        <v>127</v>
      </c>
      <c r="C275" s="284">
        <v>58500</v>
      </c>
      <c r="D275" s="86"/>
      <c r="E275" s="86"/>
      <c r="F275" s="86"/>
      <c r="G275" s="278">
        <v>58500</v>
      </c>
      <c r="H275" s="298">
        <f t="shared" si="100"/>
        <v>0</v>
      </c>
      <c r="I275" s="268"/>
    </row>
    <row r="276" spans="1:9" ht="13.5" customHeight="1" x14ac:dyDescent="0.25">
      <c r="A276" s="326" t="s">
        <v>450</v>
      </c>
      <c r="B276" s="324" t="s">
        <v>129</v>
      </c>
      <c r="C276" s="284">
        <f>C277</f>
        <v>1837500</v>
      </c>
      <c r="D276" s="86"/>
      <c r="E276" s="86"/>
      <c r="F276" s="86"/>
      <c r="G276" s="86">
        <f t="shared" ref="G276:H276" si="117">G277</f>
        <v>1837500</v>
      </c>
      <c r="H276" s="86">
        <f t="shared" si="117"/>
        <v>0</v>
      </c>
      <c r="I276" s="268"/>
    </row>
    <row r="277" spans="1:9" ht="13.5" customHeight="1" x14ac:dyDescent="0.25">
      <c r="A277" s="326" t="s">
        <v>451</v>
      </c>
      <c r="B277" s="324" t="s">
        <v>131</v>
      </c>
      <c r="C277" s="284">
        <v>1837500</v>
      </c>
      <c r="D277" s="266"/>
      <c r="E277" s="266"/>
      <c r="F277" s="266"/>
      <c r="G277" s="277">
        <v>1837500</v>
      </c>
      <c r="H277" s="298">
        <f t="shared" si="100"/>
        <v>0</v>
      </c>
      <c r="I277" s="268"/>
    </row>
    <row r="278" spans="1:9" ht="13.5" customHeight="1" x14ac:dyDescent="0.25">
      <c r="A278" s="339" t="s">
        <v>452</v>
      </c>
      <c r="B278" s="340" t="s">
        <v>453</v>
      </c>
      <c r="C278" s="341">
        <f>C279+C287</f>
        <v>5335000</v>
      </c>
      <c r="D278" s="341"/>
      <c r="E278" s="341"/>
      <c r="F278" s="341"/>
      <c r="G278" s="341">
        <f t="shared" ref="G278:H278" si="118">G279+G287</f>
        <v>3974875</v>
      </c>
      <c r="H278" s="341">
        <f t="shared" si="118"/>
        <v>0</v>
      </c>
      <c r="I278" s="268"/>
    </row>
    <row r="279" spans="1:9" ht="13.5" customHeight="1" thickBot="1" x14ac:dyDescent="0.3">
      <c r="A279" s="289" t="s">
        <v>454</v>
      </c>
      <c r="B279" s="342" t="s">
        <v>455</v>
      </c>
      <c r="C279" s="291">
        <f>C280</f>
        <v>3755000</v>
      </c>
      <c r="D279" s="291"/>
      <c r="E279" s="291"/>
      <c r="F279" s="291"/>
      <c r="G279" s="317">
        <f t="shared" ref="G279:H279" si="119">G280</f>
        <v>2394875</v>
      </c>
      <c r="H279" s="317">
        <f t="shared" si="119"/>
        <v>0</v>
      </c>
      <c r="I279" s="268"/>
    </row>
    <row r="280" spans="1:9" ht="13.5" customHeight="1" thickBot="1" x14ac:dyDescent="0.3">
      <c r="A280" s="343" t="s">
        <v>456</v>
      </c>
      <c r="B280" s="293" t="s">
        <v>119</v>
      </c>
      <c r="C280" s="294">
        <f>C281+C283+C285</f>
        <v>3755000</v>
      </c>
      <c r="D280" s="294"/>
      <c r="E280" s="294"/>
      <c r="F280" s="294"/>
      <c r="G280" s="294">
        <f t="shared" ref="G280:H280" si="120">G281+G283+G285</f>
        <v>2394875</v>
      </c>
      <c r="H280" s="294">
        <f t="shared" si="120"/>
        <v>0</v>
      </c>
      <c r="I280" s="268"/>
    </row>
    <row r="281" spans="1:9" ht="13.5" customHeight="1" x14ac:dyDescent="0.25">
      <c r="A281" s="344" t="s">
        <v>457</v>
      </c>
      <c r="B281" s="296" t="s">
        <v>121</v>
      </c>
      <c r="C281" s="297">
        <f>C282</f>
        <v>125000</v>
      </c>
      <c r="D281" s="297"/>
      <c r="E281" s="297"/>
      <c r="F281" s="297"/>
      <c r="G281" s="297">
        <f t="shared" ref="G281:H281" si="121">G282</f>
        <v>125000</v>
      </c>
      <c r="H281" s="297">
        <f t="shared" si="121"/>
        <v>0</v>
      </c>
      <c r="I281" s="268"/>
    </row>
    <row r="282" spans="1:9" ht="13.5" customHeight="1" x14ac:dyDescent="0.25">
      <c r="A282" s="345" t="s">
        <v>458</v>
      </c>
      <c r="B282" s="276" t="s">
        <v>123</v>
      </c>
      <c r="C282" s="86">
        <v>125000</v>
      </c>
      <c r="D282" s="266"/>
      <c r="E282" s="266"/>
      <c r="F282" s="266"/>
      <c r="G282" s="277">
        <v>125000</v>
      </c>
      <c r="H282" s="298">
        <f t="shared" si="100"/>
        <v>0</v>
      </c>
      <c r="I282" s="268"/>
    </row>
    <row r="283" spans="1:9" ht="13.5" customHeight="1" x14ac:dyDescent="0.25">
      <c r="A283" s="345" t="s">
        <v>459</v>
      </c>
      <c r="B283" s="276" t="s">
        <v>125</v>
      </c>
      <c r="C283" s="86">
        <f>C284</f>
        <v>30000</v>
      </c>
      <c r="D283" s="86"/>
      <c r="E283" s="86"/>
      <c r="F283" s="86"/>
      <c r="G283" s="86">
        <f t="shared" ref="G283:H283" si="122">G284</f>
        <v>29875</v>
      </c>
      <c r="H283" s="86">
        <f t="shared" si="122"/>
        <v>0</v>
      </c>
      <c r="I283" s="268"/>
    </row>
    <row r="284" spans="1:9" ht="13.5" customHeight="1" x14ac:dyDescent="0.25">
      <c r="A284" s="345" t="s">
        <v>460</v>
      </c>
      <c r="B284" s="276" t="s">
        <v>127</v>
      </c>
      <c r="C284" s="86">
        <v>30000</v>
      </c>
      <c r="D284" s="266"/>
      <c r="E284" s="266"/>
      <c r="F284" s="266"/>
      <c r="G284" s="277">
        <v>29875</v>
      </c>
      <c r="H284" s="298">
        <v>0</v>
      </c>
      <c r="I284" s="268"/>
    </row>
    <row r="285" spans="1:9" ht="13.5" customHeight="1" x14ac:dyDescent="0.25">
      <c r="A285" s="345" t="s">
        <v>461</v>
      </c>
      <c r="B285" s="276" t="s">
        <v>129</v>
      </c>
      <c r="C285" s="86">
        <f>C286</f>
        <v>3600000</v>
      </c>
      <c r="D285" s="86"/>
      <c r="E285" s="86"/>
      <c r="F285" s="86"/>
      <c r="G285" s="86">
        <f t="shared" ref="G285:H285" si="123">G286</f>
        <v>2240000</v>
      </c>
      <c r="H285" s="86">
        <f t="shared" si="123"/>
        <v>0</v>
      </c>
      <c r="I285" s="268"/>
    </row>
    <row r="286" spans="1:9" ht="13.5" customHeight="1" x14ac:dyDescent="0.25">
      <c r="A286" s="345" t="s">
        <v>462</v>
      </c>
      <c r="B286" s="276" t="s">
        <v>131</v>
      </c>
      <c r="C286" s="86">
        <v>3600000</v>
      </c>
      <c r="D286" s="266"/>
      <c r="E286" s="266"/>
      <c r="F286" s="266"/>
      <c r="G286" s="277">
        <v>2240000</v>
      </c>
      <c r="H286" s="298">
        <v>0</v>
      </c>
      <c r="I286" s="268"/>
    </row>
    <row r="287" spans="1:9" ht="13.5" customHeight="1" thickBot="1" x14ac:dyDescent="0.3">
      <c r="A287" s="289" t="s">
        <v>463</v>
      </c>
      <c r="B287" s="342" t="s">
        <v>464</v>
      </c>
      <c r="C287" s="291">
        <f>C288</f>
        <v>1580000</v>
      </c>
      <c r="D287" s="291"/>
      <c r="E287" s="291"/>
      <c r="F287" s="291"/>
      <c r="G287" s="317">
        <f t="shared" ref="G287:H287" si="124">G288</f>
        <v>1580000</v>
      </c>
      <c r="H287" s="317">
        <f t="shared" si="124"/>
        <v>0</v>
      </c>
      <c r="I287" s="268"/>
    </row>
    <row r="288" spans="1:9" ht="13.5" customHeight="1" thickBot="1" x14ac:dyDescent="0.3">
      <c r="A288" s="343" t="s">
        <v>465</v>
      </c>
      <c r="B288" s="293" t="s">
        <v>119</v>
      </c>
      <c r="C288" s="294">
        <f>C289+C291+C293</f>
        <v>1580000</v>
      </c>
      <c r="D288" s="294"/>
      <c r="E288" s="294"/>
      <c r="F288" s="294"/>
      <c r="G288" s="294">
        <f t="shared" ref="G288:H288" si="125">G289+G291+G293</f>
        <v>1580000</v>
      </c>
      <c r="H288" s="294">
        <f t="shared" si="125"/>
        <v>0</v>
      </c>
      <c r="I288" s="268"/>
    </row>
    <row r="289" spans="1:9" ht="13.5" customHeight="1" x14ac:dyDescent="0.25">
      <c r="A289" s="344" t="s">
        <v>466</v>
      </c>
      <c r="B289" s="296" t="s">
        <v>121</v>
      </c>
      <c r="C289" s="297">
        <f>C290</f>
        <v>80000</v>
      </c>
      <c r="D289" s="297"/>
      <c r="E289" s="297"/>
      <c r="F289" s="297"/>
      <c r="G289" s="297">
        <f t="shared" ref="G289:H289" si="126">G290</f>
        <v>80000</v>
      </c>
      <c r="H289" s="297">
        <f t="shared" si="126"/>
        <v>0</v>
      </c>
      <c r="I289" s="268"/>
    </row>
    <row r="290" spans="1:9" ht="13.5" customHeight="1" x14ac:dyDescent="0.25">
      <c r="A290" s="345" t="s">
        <v>467</v>
      </c>
      <c r="B290" s="276" t="s">
        <v>123</v>
      </c>
      <c r="C290" s="86">
        <v>80000</v>
      </c>
      <c r="D290" s="266"/>
      <c r="E290" s="266"/>
      <c r="F290" s="266"/>
      <c r="G290" s="277">
        <v>80000</v>
      </c>
      <c r="H290" s="298">
        <f t="shared" ref="H290:H346" si="127">G290-C290</f>
        <v>0</v>
      </c>
      <c r="I290" s="268"/>
    </row>
    <row r="291" spans="1:9" ht="13.5" customHeight="1" x14ac:dyDescent="0.25">
      <c r="A291" s="345" t="s">
        <v>468</v>
      </c>
      <c r="B291" s="276" t="s">
        <v>125</v>
      </c>
      <c r="C291" s="86">
        <f>C292</f>
        <v>60000</v>
      </c>
      <c r="D291" s="86"/>
      <c r="E291" s="86"/>
      <c r="F291" s="86"/>
      <c r="G291" s="86">
        <f t="shared" ref="G291:H291" si="128">G292</f>
        <v>60000</v>
      </c>
      <c r="H291" s="86">
        <f t="shared" si="128"/>
        <v>0</v>
      </c>
      <c r="I291" s="268"/>
    </row>
    <row r="292" spans="1:9" ht="13.5" customHeight="1" x14ac:dyDescent="0.25">
      <c r="A292" s="345" t="s">
        <v>469</v>
      </c>
      <c r="B292" s="276" t="s">
        <v>127</v>
      </c>
      <c r="C292" s="86">
        <v>60000</v>
      </c>
      <c r="D292" s="266"/>
      <c r="E292" s="266"/>
      <c r="F292" s="266"/>
      <c r="G292" s="277">
        <v>60000</v>
      </c>
      <c r="H292" s="298">
        <f t="shared" si="127"/>
        <v>0</v>
      </c>
      <c r="I292" s="268"/>
    </row>
    <row r="293" spans="1:9" ht="13.5" customHeight="1" x14ac:dyDescent="0.25">
      <c r="A293" s="345" t="s">
        <v>470</v>
      </c>
      <c r="B293" s="276" t="s">
        <v>129</v>
      </c>
      <c r="C293" s="86">
        <f>C294</f>
        <v>1440000</v>
      </c>
      <c r="D293" s="86"/>
      <c r="E293" s="86"/>
      <c r="F293" s="86"/>
      <c r="G293" s="86">
        <f t="shared" ref="G293:H293" si="129">G294</f>
        <v>1440000</v>
      </c>
      <c r="H293" s="86">
        <f t="shared" si="129"/>
        <v>0</v>
      </c>
      <c r="I293" s="268"/>
    </row>
    <row r="294" spans="1:9" ht="13.5" customHeight="1" x14ac:dyDescent="0.25">
      <c r="A294" s="345" t="s">
        <v>471</v>
      </c>
      <c r="B294" s="276" t="s">
        <v>131</v>
      </c>
      <c r="C294" s="86">
        <v>1440000</v>
      </c>
      <c r="D294" s="297"/>
      <c r="E294" s="297"/>
      <c r="F294" s="297"/>
      <c r="G294" s="299">
        <v>1440000</v>
      </c>
      <c r="H294" s="278">
        <f t="shared" si="127"/>
        <v>0</v>
      </c>
      <c r="I294" s="300"/>
    </row>
    <row r="295" spans="1:9" ht="13.5" customHeight="1" x14ac:dyDescent="0.25">
      <c r="A295" s="346"/>
      <c r="B295" s="301"/>
      <c r="C295" s="302"/>
      <c r="D295" s="302"/>
      <c r="E295" s="302"/>
      <c r="F295" s="302"/>
      <c r="G295" s="304"/>
      <c r="H295" s="304"/>
      <c r="I295" s="304"/>
    </row>
    <row r="296" spans="1:9" ht="13.5" customHeight="1" x14ac:dyDescent="0.25">
      <c r="A296" s="347"/>
      <c r="B296" s="305"/>
      <c r="C296" s="306"/>
      <c r="D296" s="306"/>
      <c r="E296" s="306"/>
      <c r="F296" s="306"/>
      <c r="G296" s="308"/>
      <c r="H296" s="308"/>
      <c r="I296" s="308"/>
    </row>
    <row r="297" spans="1:9" ht="14.45" customHeight="1" x14ac:dyDescent="0.25">
      <c r="A297" s="348"/>
      <c r="B297" s="309"/>
      <c r="C297" s="310"/>
      <c r="D297" s="310"/>
      <c r="E297" s="310"/>
      <c r="F297" s="310"/>
      <c r="G297" s="312"/>
      <c r="H297" s="312"/>
      <c r="I297" s="312">
        <v>8</v>
      </c>
    </row>
    <row r="298" spans="1:9" ht="14.45" customHeight="1" x14ac:dyDescent="0.25">
      <c r="A298" s="247" t="s">
        <v>77</v>
      </c>
      <c r="B298" s="248">
        <v>2</v>
      </c>
      <c r="C298" s="249" t="s">
        <v>78</v>
      </c>
      <c r="D298" s="249"/>
      <c r="E298" s="249"/>
      <c r="F298" s="249"/>
      <c r="G298" s="249">
        <v>4</v>
      </c>
      <c r="H298" s="250">
        <v>5</v>
      </c>
      <c r="I298" s="251">
        <v>7</v>
      </c>
    </row>
    <row r="299" spans="1:9" ht="14.45" customHeight="1" x14ac:dyDescent="0.25">
      <c r="A299" s="313" t="s">
        <v>472</v>
      </c>
      <c r="B299" s="349" t="s">
        <v>473</v>
      </c>
      <c r="C299" s="315">
        <f>C300+C308+C316+C324</f>
        <v>9960000</v>
      </c>
      <c r="D299" s="315"/>
      <c r="E299" s="315"/>
      <c r="F299" s="315"/>
      <c r="G299" s="316">
        <f>G300+G308+G316+G324</f>
        <v>6850000</v>
      </c>
      <c r="H299" s="316">
        <f>H300+H308+H316+H324</f>
        <v>0</v>
      </c>
      <c r="I299" s="268"/>
    </row>
    <row r="300" spans="1:9" ht="14.45" customHeight="1" thickBot="1" x14ac:dyDescent="0.3">
      <c r="A300" s="289" t="s">
        <v>474</v>
      </c>
      <c r="B300" s="342" t="s">
        <v>475</v>
      </c>
      <c r="C300" s="291">
        <f>C301</f>
        <v>1840000</v>
      </c>
      <c r="D300" s="291"/>
      <c r="E300" s="291"/>
      <c r="F300" s="291"/>
      <c r="G300" s="317">
        <f t="shared" ref="G300:H300" si="130">G301</f>
        <v>0</v>
      </c>
      <c r="H300" s="317">
        <f t="shared" si="130"/>
        <v>0</v>
      </c>
      <c r="I300" s="268"/>
    </row>
    <row r="301" spans="1:9" ht="14.45" customHeight="1" thickBot="1" x14ac:dyDescent="0.3">
      <c r="A301" s="343" t="s">
        <v>476</v>
      </c>
      <c r="B301" s="293" t="s">
        <v>119</v>
      </c>
      <c r="C301" s="294">
        <f>C302+C304+C306</f>
        <v>1840000</v>
      </c>
      <c r="D301" s="294"/>
      <c r="E301" s="294"/>
      <c r="F301" s="294"/>
      <c r="G301" s="294">
        <f t="shared" ref="G301:H301" si="131">G302+G304+G306</f>
        <v>0</v>
      </c>
      <c r="H301" s="294">
        <f t="shared" si="131"/>
        <v>0</v>
      </c>
      <c r="I301" s="268"/>
    </row>
    <row r="302" spans="1:9" ht="14.45" customHeight="1" x14ac:dyDescent="0.25">
      <c r="A302" s="344" t="s">
        <v>477</v>
      </c>
      <c r="B302" s="296" t="s">
        <v>121</v>
      </c>
      <c r="C302" s="297">
        <f>C303</f>
        <v>310000</v>
      </c>
      <c r="D302" s="297"/>
      <c r="E302" s="297"/>
      <c r="F302" s="297"/>
      <c r="G302" s="297">
        <f t="shared" ref="G302:H302" si="132">G303</f>
        <v>0</v>
      </c>
      <c r="H302" s="297">
        <f t="shared" si="132"/>
        <v>0</v>
      </c>
      <c r="I302" s="268"/>
    </row>
    <row r="303" spans="1:9" ht="14.45" customHeight="1" x14ac:dyDescent="0.25">
      <c r="A303" s="345" t="s">
        <v>478</v>
      </c>
      <c r="B303" s="276" t="s">
        <v>123</v>
      </c>
      <c r="C303" s="86">
        <v>310000</v>
      </c>
      <c r="D303" s="86"/>
      <c r="E303" s="86"/>
      <c r="F303" s="86"/>
      <c r="G303" s="323">
        <v>0</v>
      </c>
      <c r="H303" s="298">
        <v>0</v>
      </c>
      <c r="I303" s="268"/>
    </row>
    <row r="304" spans="1:9" ht="14.45" customHeight="1" x14ac:dyDescent="0.25">
      <c r="A304" s="345" t="s">
        <v>479</v>
      </c>
      <c r="B304" s="276" t="s">
        <v>125</v>
      </c>
      <c r="C304" s="86">
        <f>C305</f>
        <v>90000</v>
      </c>
      <c r="D304" s="86"/>
      <c r="E304" s="86"/>
      <c r="F304" s="86"/>
      <c r="G304" s="86">
        <f t="shared" ref="G304:H304" si="133">G305</f>
        <v>0</v>
      </c>
      <c r="H304" s="86">
        <f t="shared" si="133"/>
        <v>0</v>
      </c>
      <c r="I304" s="268"/>
    </row>
    <row r="305" spans="1:9" ht="14.45" customHeight="1" x14ac:dyDescent="0.25">
      <c r="A305" s="345" t="s">
        <v>480</v>
      </c>
      <c r="B305" s="276" t="s">
        <v>127</v>
      </c>
      <c r="C305" s="86">
        <v>90000</v>
      </c>
      <c r="D305" s="86"/>
      <c r="E305" s="86"/>
      <c r="F305" s="86"/>
      <c r="G305" s="323">
        <v>0</v>
      </c>
      <c r="H305" s="298">
        <v>0</v>
      </c>
      <c r="I305" s="268"/>
    </row>
    <row r="306" spans="1:9" ht="14.45" customHeight="1" x14ac:dyDescent="0.25">
      <c r="A306" s="345" t="s">
        <v>481</v>
      </c>
      <c r="B306" s="276" t="s">
        <v>129</v>
      </c>
      <c r="C306" s="86">
        <f>C307</f>
        <v>1440000</v>
      </c>
      <c r="D306" s="86"/>
      <c r="E306" s="86"/>
      <c r="F306" s="86"/>
      <c r="G306" s="86">
        <f t="shared" ref="G306:H306" si="134">G307</f>
        <v>0</v>
      </c>
      <c r="H306" s="86">
        <f t="shared" si="134"/>
        <v>0</v>
      </c>
      <c r="I306" s="268"/>
    </row>
    <row r="307" spans="1:9" ht="14.45" customHeight="1" x14ac:dyDescent="0.25">
      <c r="A307" s="429" t="s">
        <v>482</v>
      </c>
      <c r="B307" s="276" t="s">
        <v>131</v>
      </c>
      <c r="C307" s="86">
        <v>1440000</v>
      </c>
      <c r="D307" s="86"/>
      <c r="E307" s="86"/>
      <c r="F307" s="86"/>
      <c r="G307" s="323">
        <v>0</v>
      </c>
      <c r="H307" s="278">
        <v>0</v>
      </c>
      <c r="I307" s="268"/>
    </row>
    <row r="308" spans="1:9" ht="14.45" customHeight="1" thickBot="1" x14ac:dyDescent="0.3">
      <c r="A308" s="350" t="s">
        <v>483</v>
      </c>
      <c r="B308" s="351" t="s">
        <v>484</v>
      </c>
      <c r="C308" s="352">
        <f>C309</f>
        <v>5560000</v>
      </c>
      <c r="D308" s="352"/>
      <c r="E308" s="352"/>
      <c r="F308" s="352"/>
      <c r="G308" s="353">
        <f t="shared" ref="G308:H308" si="135">G309</f>
        <v>4810000</v>
      </c>
      <c r="H308" s="353">
        <f t="shared" si="135"/>
        <v>0</v>
      </c>
      <c r="I308" s="268"/>
    </row>
    <row r="309" spans="1:9" ht="14.45" customHeight="1" thickBot="1" x14ac:dyDescent="0.3">
      <c r="A309" s="343" t="s">
        <v>485</v>
      </c>
      <c r="B309" s="293" t="s">
        <v>119</v>
      </c>
      <c r="C309" s="294">
        <f>C310+C312+C314</f>
        <v>5560000</v>
      </c>
      <c r="D309" s="294"/>
      <c r="E309" s="294"/>
      <c r="F309" s="294"/>
      <c r="G309" s="294">
        <f t="shared" ref="G309:H309" si="136">G310+G312+G314</f>
        <v>4810000</v>
      </c>
      <c r="H309" s="294">
        <f t="shared" si="136"/>
        <v>0</v>
      </c>
      <c r="I309" s="268"/>
    </row>
    <row r="310" spans="1:9" ht="14.45" customHeight="1" x14ac:dyDescent="0.25">
      <c r="A310" s="344" t="s">
        <v>486</v>
      </c>
      <c r="B310" s="296" t="s">
        <v>121</v>
      </c>
      <c r="C310" s="297">
        <f>C311</f>
        <v>130000</v>
      </c>
      <c r="D310" s="297"/>
      <c r="E310" s="297"/>
      <c r="F310" s="297"/>
      <c r="G310" s="297">
        <f t="shared" ref="G310:H310" si="137">G311</f>
        <v>70000</v>
      </c>
      <c r="H310" s="297">
        <f t="shared" si="137"/>
        <v>0</v>
      </c>
      <c r="I310" s="268"/>
    </row>
    <row r="311" spans="1:9" ht="14.45" customHeight="1" x14ac:dyDescent="0.25">
      <c r="A311" s="345" t="s">
        <v>487</v>
      </c>
      <c r="B311" s="276" t="s">
        <v>123</v>
      </c>
      <c r="C311" s="86">
        <v>130000</v>
      </c>
      <c r="D311" s="266"/>
      <c r="E311" s="266"/>
      <c r="F311" s="266"/>
      <c r="G311" s="277">
        <v>70000</v>
      </c>
      <c r="H311" s="298">
        <v>0</v>
      </c>
      <c r="I311" s="268"/>
    </row>
    <row r="312" spans="1:9" ht="14.45" customHeight="1" x14ac:dyDescent="0.25">
      <c r="A312" s="345" t="s">
        <v>488</v>
      </c>
      <c r="B312" s="276" t="s">
        <v>125</v>
      </c>
      <c r="C312" s="86">
        <f>C313</f>
        <v>30000</v>
      </c>
      <c r="D312" s="86"/>
      <c r="E312" s="86"/>
      <c r="F312" s="86"/>
      <c r="G312" s="86">
        <f t="shared" ref="G312:H312" si="138">G313</f>
        <v>30000</v>
      </c>
      <c r="H312" s="86">
        <f t="shared" si="138"/>
        <v>0</v>
      </c>
      <c r="I312" s="268"/>
    </row>
    <row r="313" spans="1:9" ht="14.45" customHeight="1" x14ac:dyDescent="0.25">
      <c r="A313" s="345" t="s">
        <v>489</v>
      </c>
      <c r="B313" s="276" t="s">
        <v>127</v>
      </c>
      <c r="C313" s="86">
        <v>30000</v>
      </c>
      <c r="D313" s="266"/>
      <c r="E313" s="266"/>
      <c r="F313" s="266"/>
      <c r="G313" s="277">
        <v>30000</v>
      </c>
      <c r="H313" s="298">
        <f t="shared" si="127"/>
        <v>0</v>
      </c>
      <c r="I313" s="268"/>
    </row>
    <row r="314" spans="1:9" ht="14.45" customHeight="1" x14ac:dyDescent="0.25">
      <c r="A314" s="345" t="s">
        <v>490</v>
      </c>
      <c r="B314" s="276" t="s">
        <v>129</v>
      </c>
      <c r="C314" s="86">
        <f>C315</f>
        <v>5400000</v>
      </c>
      <c r="D314" s="86"/>
      <c r="E314" s="86"/>
      <c r="F314" s="86"/>
      <c r="G314" s="86">
        <f t="shared" ref="G314:H314" si="139">G315</f>
        <v>4710000</v>
      </c>
      <c r="H314" s="86">
        <f t="shared" si="139"/>
        <v>0</v>
      </c>
      <c r="I314" s="268"/>
    </row>
    <row r="315" spans="1:9" ht="14.45" customHeight="1" x14ac:dyDescent="0.25">
      <c r="A315" s="345" t="s">
        <v>491</v>
      </c>
      <c r="B315" s="276" t="s">
        <v>131</v>
      </c>
      <c r="C315" s="86">
        <v>5400000</v>
      </c>
      <c r="D315" s="266"/>
      <c r="E315" s="266"/>
      <c r="F315" s="266"/>
      <c r="G315" s="277">
        <v>4710000</v>
      </c>
      <c r="H315" s="298">
        <v>0</v>
      </c>
      <c r="I315" s="268"/>
    </row>
    <row r="316" spans="1:9" ht="14.45" customHeight="1" thickBot="1" x14ac:dyDescent="0.3">
      <c r="A316" s="289" t="s">
        <v>492</v>
      </c>
      <c r="B316" s="290" t="s">
        <v>493</v>
      </c>
      <c r="C316" s="291">
        <f>C317</f>
        <v>2040000</v>
      </c>
      <c r="D316" s="291"/>
      <c r="E316" s="291"/>
      <c r="F316" s="291"/>
      <c r="G316" s="317">
        <f t="shared" ref="G316:H316" si="140">G317</f>
        <v>2040000</v>
      </c>
      <c r="H316" s="317">
        <f t="shared" si="140"/>
        <v>0</v>
      </c>
      <c r="I316" s="268"/>
    </row>
    <row r="317" spans="1:9" ht="14.45" customHeight="1" thickBot="1" x14ac:dyDescent="0.3">
      <c r="A317" s="343" t="s">
        <v>494</v>
      </c>
      <c r="B317" s="293" t="s">
        <v>119</v>
      </c>
      <c r="C317" s="294">
        <f>C318+C320+C322</f>
        <v>2040000</v>
      </c>
      <c r="D317" s="294"/>
      <c r="E317" s="294"/>
      <c r="F317" s="294"/>
      <c r="G317" s="294">
        <f t="shared" ref="G317:H317" si="141">G318+G320+G322</f>
        <v>2040000</v>
      </c>
      <c r="H317" s="294">
        <f t="shared" si="141"/>
        <v>0</v>
      </c>
      <c r="I317" s="268"/>
    </row>
    <row r="318" spans="1:9" ht="14.45" customHeight="1" x14ac:dyDescent="0.25">
      <c r="A318" s="344" t="s">
        <v>495</v>
      </c>
      <c r="B318" s="296" t="s">
        <v>121</v>
      </c>
      <c r="C318" s="297">
        <f>C319</f>
        <v>75000</v>
      </c>
      <c r="D318" s="297"/>
      <c r="E318" s="297"/>
      <c r="F318" s="297"/>
      <c r="G318" s="297">
        <f t="shared" ref="G318:H318" si="142">G319</f>
        <v>75000</v>
      </c>
      <c r="H318" s="297">
        <f t="shared" si="142"/>
        <v>0</v>
      </c>
      <c r="I318" s="268"/>
    </row>
    <row r="319" spans="1:9" ht="14.45" customHeight="1" x14ac:dyDescent="0.25">
      <c r="A319" s="345" t="s">
        <v>496</v>
      </c>
      <c r="B319" s="276" t="s">
        <v>123</v>
      </c>
      <c r="C319" s="86">
        <v>75000</v>
      </c>
      <c r="D319" s="266"/>
      <c r="E319" s="266"/>
      <c r="F319" s="266"/>
      <c r="G319" s="277">
        <v>75000</v>
      </c>
      <c r="H319" s="298">
        <f t="shared" si="127"/>
        <v>0</v>
      </c>
      <c r="I319" s="268"/>
    </row>
    <row r="320" spans="1:9" ht="14.45" customHeight="1" x14ac:dyDescent="0.25">
      <c r="A320" s="345" t="s">
        <v>497</v>
      </c>
      <c r="B320" s="276" t="s">
        <v>125</v>
      </c>
      <c r="C320" s="86">
        <f>C321</f>
        <v>45000</v>
      </c>
      <c r="D320" s="86"/>
      <c r="E320" s="86"/>
      <c r="F320" s="86"/>
      <c r="G320" s="86">
        <f t="shared" ref="G320:H320" si="143">G321</f>
        <v>45000</v>
      </c>
      <c r="H320" s="86">
        <f t="shared" si="143"/>
        <v>0</v>
      </c>
      <c r="I320" s="268"/>
    </row>
    <row r="321" spans="1:9" ht="14.45" customHeight="1" x14ac:dyDescent="0.25">
      <c r="A321" s="345" t="s">
        <v>498</v>
      </c>
      <c r="B321" s="276" t="s">
        <v>127</v>
      </c>
      <c r="C321" s="86">
        <v>45000</v>
      </c>
      <c r="D321" s="266"/>
      <c r="E321" s="266"/>
      <c r="F321" s="266"/>
      <c r="G321" s="277">
        <v>45000</v>
      </c>
      <c r="H321" s="298">
        <f t="shared" si="127"/>
        <v>0</v>
      </c>
      <c r="I321" s="268"/>
    </row>
    <row r="322" spans="1:9" ht="14.45" customHeight="1" x14ac:dyDescent="0.25">
      <c r="A322" s="345" t="s">
        <v>499</v>
      </c>
      <c r="B322" s="276" t="s">
        <v>129</v>
      </c>
      <c r="C322" s="86">
        <f>C323</f>
        <v>1920000</v>
      </c>
      <c r="D322" s="86"/>
      <c r="E322" s="86"/>
      <c r="F322" s="86"/>
      <c r="G322" s="86">
        <f t="shared" ref="G322:H322" si="144">G323</f>
        <v>1920000</v>
      </c>
      <c r="H322" s="86">
        <f t="shared" si="144"/>
        <v>0</v>
      </c>
      <c r="I322" s="268"/>
    </row>
    <row r="323" spans="1:9" ht="14.45" customHeight="1" x14ac:dyDescent="0.25">
      <c r="A323" s="345" t="s">
        <v>500</v>
      </c>
      <c r="B323" s="276" t="s">
        <v>131</v>
      </c>
      <c r="C323" s="86">
        <v>1920000</v>
      </c>
      <c r="D323" s="266"/>
      <c r="E323" s="266"/>
      <c r="F323" s="266"/>
      <c r="G323" s="277">
        <v>1920000</v>
      </c>
      <c r="H323" s="298">
        <f t="shared" si="127"/>
        <v>0</v>
      </c>
      <c r="I323" s="268"/>
    </row>
    <row r="324" spans="1:9" ht="14.45" customHeight="1" thickBot="1" x14ac:dyDescent="0.3">
      <c r="A324" s="289" t="s">
        <v>501</v>
      </c>
      <c r="B324" s="290" t="s">
        <v>502</v>
      </c>
      <c r="C324" s="291">
        <f>C325</f>
        <v>520000</v>
      </c>
      <c r="D324" s="291"/>
      <c r="E324" s="291"/>
      <c r="F324" s="291"/>
      <c r="G324" s="317">
        <f t="shared" ref="G324:H324" si="145">G325</f>
        <v>0</v>
      </c>
      <c r="H324" s="317">
        <f t="shared" si="145"/>
        <v>0</v>
      </c>
      <c r="I324" s="268"/>
    </row>
    <row r="325" spans="1:9" ht="14.45" customHeight="1" thickBot="1" x14ac:dyDescent="0.3">
      <c r="A325" s="343" t="s">
        <v>503</v>
      </c>
      <c r="B325" s="293" t="s">
        <v>119</v>
      </c>
      <c r="C325" s="294">
        <f>C326+C328+C330</f>
        <v>520000</v>
      </c>
      <c r="D325" s="294"/>
      <c r="E325" s="294"/>
      <c r="F325" s="294"/>
      <c r="G325" s="294">
        <f t="shared" ref="G325:H325" si="146">G326+G328+G330</f>
        <v>0</v>
      </c>
      <c r="H325" s="294">
        <f t="shared" si="146"/>
        <v>0</v>
      </c>
      <c r="I325" s="268"/>
    </row>
    <row r="326" spans="1:9" ht="14.45" customHeight="1" x14ac:dyDescent="0.25">
      <c r="A326" s="344" t="s">
        <v>504</v>
      </c>
      <c r="B326" s="296" t="s">
        <v>121</v>
      </c>
      <c r="C326" s="297">
        <f>C327</f>
        <v>65000</v>
      </c>
      <c r="D326" s="297"/>
      <c r="E326" s="297"/>
      <c r="F326" s="297"/>
      <c r="G326" s="297">
        <f t="shared" ref="G326:H326" si="147">G327</f>
        <v>0</v>
      </c>
      <c r="H326" s="297">
        <f t="shared" si="147"/>
        <v>0</v>
      </c>
      <c r="I326" s="268"/>
    </row>
    <row r="327" spans="1:9" ht="14.45" customHeight="1" x14ac:dyDescent="0.25">
      <c r="A327" s="345" t="s">
        <v>505</v>
      </c>
      <c r="B327" s="276" t="s">
        <v>123</v>
      </c>
      <c r="C327" s="86">
        <v>65000</v>
      </c>
      <c r="D327" s="86"/>
      <c r="E327" s="86"/>
      <c r="F327" s="86"/>
      <c r="G327" s="323">
        <v>0</v>
      </c>
      <c r="H327" s="298">
        <v>0</v>
      </c>
      <c r="I327" s="268"/>
    </row>
    <row r="328" spans="1:9" ht="14.45" customHeight="1" x14ac:dyDescent="0.25">
      <c r="A328" s="345" t="s">
        <v>506</v>
      </c>
      <c r="B328" s="276" t="s">
        <v>125</v>
      </c>
      <c r="C328" s="86">
        <f>C329</f>
        <v>15000</v>
      </c>
      <c r="D328" s="86"/>
      <c r="E328" s="86"/>
      <c r="F328" s="86"/>
      <c r="G328" s="86">
        <f t="shared" ref="G328:H328" si="148">G329</f>
        <v>0</v>
      </c>
      <c r="H328" s="86">
        <f t="shared" si="148"/>
        <v>0</v>
      </c>
      <c r="I328" s="268"/>
    </row>
    <row r="329" spans="1:9" ht="14.45" customHeight="1" x14ac:dyDescent="0.25">
      <c r="A329" s="345" t="s">
        <v>507</v>
      </c>
      <c r="B329" s="276" t="s">
        <v>127</v>
      </c>
      <c r="C329" s="86">
        <v>15000</v>
      </c>
      <c r="D329" s="86"/>
      <c r="E329" s="86"/>
      <c r="F329" s="86"/>
      <c r="G329" s="323">
        <v>0</v>
      </c>
      <c r="H329" s="298">
        <v>0</v>
      </c>
      <c r="I329" s="268"/>
    </row>
    <row r="330" spans="1:9" ht="14.45" customHeight="1" x14ac:dyDescent="0.25">
      <c r="A330" s="345" t="s">
        <v>508</v>
      </c>
      <c r="B330" s="276" t="s">
        <v>129</v>
      </c>
      <c r="C330" s="86">
        <f>C331</f>
        <v>440000</v>
      </c>
      <c r="D330" s="86"/>
      <c r="E330" s="86"/>
      <c r="F330" s="86"/>
      <c r="G330" s="86">
        <f t="shared" ref="G330:H330" si="149">G331</f>
        <v>0</v>
      </c>
      <c r="H330" s="86">
        <f t="shared" si="149"/>
        <v>0</v>
      </c>
      <c r="I330" s="268"/>
    </row>
    <row r="331" spans="1:9" ht="14.45" customHeight="1" x14ac:dyDescent="0.25">
      <c r="A331" s="345" t="s">
        <v>509</v>
      </c>
      <c r="B331" s="276" t="s">
        <v>131</v>
      </c>
      <c r="C331" s="86">
        <v>440000</v>
      </c>
      <c r="D331" s="86"/>
      <c r="E331" s="86"/>
      <c r="F331" s="86"/>
      <c r="G331" s="323">
        <v>0</v>
      </c>
      <c r="H331" s="278">
        <v>0</v>
      </c>
      <c r="I331" s="300"/>
    </row>
    <row r="332" spans="1:9" ht="13.5" customHeight="1" x14ac:dyDescent="0.25">
      <c r="A332" s="346"/>
      <c r="B332" s="301"/>
      <c r="C332" s="302"/>
      <c r="D332" s="302"/>
      <c r="E332" s="302"/>
      <c r="F332" s="302"/>
      <c r="G332" s="303"/>
      <c r="H332" s="304"/>
      <c r="I332" s="304"/>
    </row>
    <row r="333" spans="1:9" ht="13.5" customHeight="1" x14ac:dyDescent="0.25">
      <c r="A333" s="347"/>
      <c r="B333" s="305"/>
      <c r="C333" s="306"/>
      <c r="D333" s="306"/>
      <c r="E333" s="306"/>
      <c r="F333" s="306"/>
      <c r="G333" s="307"/>
      <c r="H333" s="308"/>
      <c r="I333" s="308"/>
    </row>
    <row r="334" spans="1:9" ht="13.5" customHeight="1" x14ac:dyDescent="0.25">
      <c r="A334" s="347"/>
      <c r="B334" s="305"/>
      <c r="C334" s="306"/>
      <c r="D334" s="306"/>
      <c r="E334" s="306"/>
      <c r="F334" s="306"/>
      <c r="G334" s="307"/>
      <c r="H334" s="308"/>
      <c r="I334" s="308"/>
    </row>
    <row r="335" spans="1:9" ht="13.5" customHeight="1" x14ac:dyDescent="0.25">
      <c r="A335" s="347"/>
      <c r="B335" s="305"/>
      <c r="C335" s="306"/>
      <c r="D335" s="306"/>
      <c r="E335" s="306"/>
      <c r="F335" s="306"/>
      <c r="G335" s="307"/>
      <c r="H335" s="308"/>
      <c r="I335" s="308"/>
    </row>
    <row r="336" spans="1:9" ht="13.5" customHeight="1" x14ac:dyDescent="0.25">
      <c r="A336" s="348"/>
      <c r="B336" s="309"/>
      <c r="C336" s="310"/>
      <c r="D336" s="310"/>
      <c r="E336" s="310"/>
      <c r="F336" s="310"/>
      <c r="G336" s="311"/>
      <c r="H336" s="312"/>
      <c r="I336" s="312">
        <v>9</v>
      </c>
    </row>
    <row r="337" spans="1:9" ht="13.5" customHeight="1" x14ac:dyDescent="0.25">
      <c r="A337" s="247" t="s">
        <v>77</v>
      </c>
      <c r="B337" s="248">
        <v>2</v>
      </c>
      <c r="C337" s="249" t="s">
        <v>78</v>
      </c>
      <c r="D337" s="249"/>
      <c r="E337" s="249"/>
      <c r="F337" s="249"/>
      <c r="G337" s="249">
        <v>4</v>
      </c>
      <c r="H337" s="250">
        <v>5</v>
      </c>
      <c r="I337" s="251">
        <v>7</v>
      </c>
    </row>
    <row r="338" spans="1:9" ht="13.5" customHeight="1" x14ac:dyDescent="0.25">
      <c r="A338" s="313" t="s">
        <v>510</v>
      </c>
      <c r="B338" s="314" t="s">
        <v>511</v>
      </c>
      <c r="C338" s="315">
        <f>C339</f>
        <v>1340000</v>
      </c>
      <c r="D338" s="315"/>
      <c r="E338" s="315"/>
      <c r="F338" s="315"/>
      <c r="G338" s="316">
        <f t="shared" ref="G338:H339" si="150">G339</f>
        <v>1340000</v>
      </c>
      <c r="H338" s="316">
        <f t="shared" si="150"/>
        <v>0</v>
      </c>
      <c r="I338" s="268"/>
    </row>
    <row r="339" spans="1:9" ht="13.5" customHeight="1" thickBot="1" x14ac:dyDescent="0.3">
      <c r="A339" s="289" t="s">
        <v>512</v>
      </c>
      <c r="B339" s="290" t="s">
        <v>513</v>
      </c>
      <c r="C339" s="291">
        <f>C340</f>
        <v>1340000</v>
      </c>
      <c r="D339" s="291"/>
      <c r="E339" s="291"/>
      <c r="F339" s="291"/>
      <c r="G339" s="317">
        <f t="shared" si="150"/>
        <v>1340000</v>
      </c>
      <c r="H339" s="317">
        <f t="shared" si="150"/>
        <v>0</v>
      </c>
      <c r="I339" s="268"/>
    </row>
    <row r="340" spans="1:9" ht="13.5" customHeight="1" thickBot="1" x14ac:dyDescent="0.3">
      <c r="A340" s="343" t="s">
        <v>514</v>
      </c>
      <c r="B340" s="293" t="s">
        <v>119</v>
      </c>
      <c r="C340" s="294">
        <f>C341+C343+C345</f>
        <v>1340000</v>
      </c>
      <c r="D340" s="294"/>
      <c r="E340" s="294"/>
      <c r="F340" s="294"/>
      <c r="G340" s="294">
        <f t="shared" ref="G340:H340" si="151">G341+G343+G345</f>
        <v>1340000</v>
      </c>
      <c r="H340" s="294">
        <f t="shared" si="151"/>
        <v>0</v>
      </c>
      <c r="I340" s="268"/>
    </row>
    <row r="341" spans="1:9" ht="13.5" customHeight="1" x14ac:dyDescent="0.25">
      <c r="A341" s="344" t="s">
        <v>515</v>
      </c>
      <c r="B341" s="296" t="s">
        <v>121</v>
      </c>
      <c r="C341" s="297">
        <f>C342</f>
        <v>50000</v>
      </c>
      <c r="D341" s="297"/>
      <c r="E341" s="297"/>
      <c r="F341" s="297"/>
      <c r="G341" s="354">
        <f t="shared" ref="G341:H341" si="152">G342</f>
        <v>50000</v>
      </c>
      <c r="H341" s="354">
        <f t="shared" si="152"/>
        <v>0</v>
      </c>
      <c r="I341" s="268"/>
    </row>
    <row r="342" spans="1:9" ht="13.5" customHeight="1" x14ac:dyDescent="0.25">
      <c r="A342" s="345" t="s">
        <v>516</v>
      </c>
      <c r="B342" s="276" t="s">
        <v>123</v>
      </c>
      <c r="C342" s="86">
        <v>50000</v>
      </c>
      <c r="D342" s="266"/>
      <c r="E342" s="266"/>
      <c r="F342" s="266"/>
      <c r="G342" s="277">
        <v>50000</v>
      </c>
      <c r="H342" s="298">
        <f t="shared" si="127"/>
        <v>0</v>
      </c>
      <c r="I342" s="268"/>
    </row>
    <row r="343" spans="1:9" ht="13.5" customHeight="1" x14ac:dyDescent="0.25">
      <c r="A343" s="345" t="s">
        <v>517</v>
      </c>
      <c r="B343" s="276" t="s">
        <v>125</v>
      </c>
      <c r="C343" s="86">
        <f>C344</f>
        <v>15000</v>
      </c>
      <c r="D343" s="86"/>
      <c r="E343" s="86"/>
      <c r="F343" s="86"/>
      <c r="G343" s="86">
        <f t="shared" ref="G343:H343" si="153">G344</f>
        <v>15000</v>
      </c>
      <c r="H343" s="86">
        <f t="shared" si="153"/>
        <v>0</v>
      </c>
      <c r="I343" s="268"/>
    </row>
    <row r="344" spans="1:9" ht="13.5" customHeight="1" x14ac:dyDescent="0.25">
      <c r="A344" s="345" t="s">
        <v>518</v>
      </c>
      <c r="B344" s="276" t="s">
        <v>127</v>
      </c>
      <c r="C344" s="86">
        <v>15000</v>
      </c>
      <c r="D344" s="266"/>
      <c r="E344" s="266"/>
      <c r="F344" s="266"/>
      <c r="G344" s="277">
        <v>15000</v>
      </c>
      <c r="H344" s="298">
        <f t="shared" si="127"/>
        <v>0</v>
      </c>
      <c r="I344" s="268"/>
    </row>
    <row r="345" spans="1:9" ht="13.5" customHeight="1" x14ac:dyDescent="0.25">
      <c r="A345" s="345" t="s">
        <v>519</v>
      </c>
      <c r="B345" s="276" t="s">
        <v>129</v>
      </c>
      <c r="C345" s="86">
        <f>C346</f>
        <v>1275000</v>
      </c>
      <c r="D345" s="86"/>
      <c r="E345" s="86"/>
      <c r="F345" s="86"/>
      <c r="G345" s="86">
        <f t="shared" ref="G345:H345" si="154">G346</f>
        <v>1275000</v>
      </c>
      <c r="H345" s="86">
        <f t="shared" si="154"/>
        <v>0</v>
      </c>
      <c r="I345" s="268"/>
    </row>
    <row r="346" spans="1:9" ht="13.5" customHeight="1" x14ac:dyDescent="0.25">
      <c r="A346" s="345" t="s">
        <v>520</v>
      </c>
      <c r="B346" s="276" t="s">
        <v>131</v>
      </c>
      <c r="C346" s="86">
        <v>1275000</v>
      </c>
      <c r="D346" s="266"/>
      <c r="E346" s="266"/>
      <c r="F346" s="266"/>
      <c r="G346" s="277">
        <v>1275000</v>
      </c>
      <c r="H346" s="298">
        <f t="shared" si="127"/>
        <v>0</v>
      </c>
      <c r="I346" s="268"/>
    </row>
    <row r="347" spans="1:9" ht="13.5" customHeight="1" x14ac:dyDescent="0.25">
      <c r="A347" s="313" t="s">
        <v>521</v>
      </c>
      <c r="B347" s="314" t="s">
        <v>522</v>
      </c>
      <c r="C347" s="315">
        <f>C348+C356+C367+C379</f>
        <v>7554500</v>
      </c>
      <c r="D347" s="315"/>
      <c r="E347" s="315"/>
      <c r="F347" s="315"/>
      <c r="G347" s="316">
        <f>G348+G356+G367+G379</f>
        <v>7553250</v>
      </c>
      <c r="H347" s="316">
        <f>H348+H356+H367+H379</f>
        <v>0</v>
      </c>
      <c r="I347" s="268"/>
    </row>
    <row r="348" spans="1:9" ht="13.5" customHeight="1" thickBot="1" x14ac:dyDescent="0.3">
      <c r="A348" s="289" t="s">
        <v>523</v>
      </c>
      <c r="B348" s="290" t="s">
        <v>524</v>
      </c>
      <c r="C348" s="291">
        <f>C349</f>
        <v>1439500</v>
      </c>
      <c r="D348" s="291"/>
      <c r="E348" s="291"/>
      <c r="F348" s="291"/>
      <c r="G348" s="317">
        <f t="shared" ref="G348:H348" si="155">G349</f>
        <v>1439000</v>
      </c>
      <c r="H348" s="317">
        <f t="shared" si="155"/>
        <v>0</v>
      </c>
      <c r="I348" s="268"/>
    </row>
    <row r="349" spans="1:9" ht="13.5" customHeight="1" thickBot="1" x14ac:dyDescent="0.3">
      <c r="A349" s="343" t="s">
        <v>525</v>
      </c>
      <c r="B349" s="293" t="s">
        <v>119</v>
      </c>
      <c r="C349" s="294">
        <f>C350+C352+C354</f>
        <v>1439500</v>
      </c>
      <c r="D349" s="294"/>
      <c r="E349" s="294"/>
      <c r="F349" s="294"/>
      <c r="G349" s="294">
        <f t="shared" ref="G349:H349" si="156">G350+G352+G354</f>
        <v>1439000</v>
      </c>
      <c r="H349" s="294">
        <f t="shared" si="156"/>
        <v>0</v>
      </c>
      <c r="I349" s="268"/>
    </row>
    <row r="350" spans="1:9" ht="13.5" customHeight="1" x14ac:dyDescent="0.25">
      <c r="A350" s="344" t="s">
        <v>526</v>
      </c>
      <c r="B350" s="296" t="s">
        <v>121</v>
      </c>
      <c r="C350" s="297">
        <f>C351</f>
        <v>89500</v>
      </c>
      <c r="D350" s="297"/>
      <c r="E350" s="297"/>
      <c r="F350" s="297"/>
      <c r="G350" s="297">
        <f t="shared" ref="G350:H350" si="157">G351</f>
        <v>89000</v>
      </c>
      <c r="H350" s="297">
        <f t="shared" si="157"/>
        <v>0</v>
      </c>
      <c r="I350" s="268"/>
    </row>
    <row r="351" spans="1:9" ht="13.5" customHeight="1" x14ac:dyDescent="0.25">
      <c r="A351" s="345" t="s">
        <v>527</v>
      </c>
      <c r="B351" s="276" t="s">
        <v>123</v>
      </c>
      <c r="C351" s="86">
        <v>89500</v>
      </c>
      <c r="D351" s="266"/>
      <c r="E351" s="266"/>
      <c r="F351" s="266"/>
      <c r="G351" s="277">
        <v>89000</v>
      </c>
      <c r="H351" s="298"/>
      <c r="I351" s="268"/>
    </row>
    <row r="352" spans="1:9" ht="13.5" customHeight="1" x14ac:dyDescent="0.25">
      <c r="A352" s="345" t="s">
        <v>528</v>
      </c>
      <c r="B352" s="276" t="s">
        <v>125</v>
      </c>
      <c r="C352" s="86">
        <f>C353</f>
        <v>30000</v>
      </c>
      <c r="D352" s="86"/>
      <c r="E352" s="86"/>
      <c r="F352" s="86"/>
      <c r="G352" s="86">
        <f t="shared" ref="G352:H352" si="158">G353</f>
        <v>30000</v>
      </c>
      <c r="H352" s="86">
        <f t="shared" si="158"/>
        <v>0</v>
      </c>
      <c r="I352" s="268"/>
    </row>
    <row r="353" spans="1:9" ht="13.5" customHeight="1" x14ac:dyDescent="0.25">
      <c r="A353" s="345" t="s">
        <v>529</v>
      </c>
      <c r="B353" s="276" t="s">
        <v>127</v>
      </c>
      <c r="C353" s="86">
        <v>30000</v>
      </c>
      <c r="D353" s="266"/>
      <c r="E353" s="266"/>
      <c r="F353" s="266"/>
      <c r="G353" s="277">
        <v>30000</v>
      </c>
      <c r="H353" s="298">
        <f t="shared" ref="H353" si="159">G353-C353</f>
        <v>0</v>
      </c>
      <c r="I353" s="268"/>
    </row>
    <row r="354" spans="1:9" ht="13.5" customHeight="1" x14ac:dyDescent="0.25">
      <c r="A354" s="345" t="s">
        <v>530</v>
      </c>
      <c r="B354" s="276" t="s">
        <v>129</v>
      </c>
      <c r="C354" s="86">
        <f>C355</f>
        <v>1320000</v>
      </c>
      <c r="D354" s="86"/>
      <c r="E354" s="86"/>
      <c r="F354" s="86"/>
      <c r="G354" s="86">
        <f t="shared" ref="G354:H354" si="160">G355</f>
        <v>1320000</v>
      </c>
      <c r="H354" s="86">
        <f t="shared" si="160"/>
        <v>0</v>
      </c>
      <c r="I354" s="268"/>
    </row>
    <row r="355" spans="1:9" ht="13.5" customHeight="1" x14ac:dyDescent="0.25">
      <c r="A355" s="345" t="s">
        <v>531</v>
      </c>
      <c r="B355" s="276" t="s">
        <v>131</v>
      </c>
      <c r="C355" s="86">
        <v>1320000</v>
      </c>
      <c r="D355" s="266"/>
      <c r="E355" s="266"/>
      <c r="F355" s="266"/>
      <c r="G355" s="277">
        <v>1320000</v>
      </c>
      <c r="H355" s="298">
        <f t="shared" ref="H355:H413" si="161">G355-C355</f>
        <v>0</v>
      </c>
      <c r="I355" s="268"/>
    </row>
    <row r="356" spans="1:9" ht="13.5" customHeight="1" thickBot="1" x14ac:dyDescent="0.3">
      <c r="A356" s="289" t="s">
        <v>532</v>
      </c>
      <c r="B356" s="290" t="s">
        <v>533</v>
      </c>
      <c r="C356" s="291">
        <f>C357+C360</f>
        <v>3095000</v>
      </c>
      <c r="D356" s="291"/>
      <c r="E356" s="291"/>
      <c r="F356" s="291"/>
      <c r="G356" s="317">
        <f t="shared" ref="G356:H356" si="162">G357+G360</f>
        <v>3094250</v>
      </c>
      <c r="H356" s="317">
        <f t="shared" si="162"/>
        <v>0</v>
      </c>
      <c r="I356" s="268"/>
    </row>
    <row r="357" spans="1:9" ht="13.5" customHeight="1" thickBot="1" x14ac:dyDescent="0.3">
      <c r="A357" s="292" t="s">
        <v>534</v>
      </c>
      <c r="B357" s="293" t="s">
        <v>84</v>
      </c>
      <c r="C357" s="294">
        <f>C358</f>
        <v>1825000</v>
      </c>
      <c r="D357" s="294"/>
      <c r="E357" s="294"/>
      <c r="F357" s="294"/>
      <c r="G357" s="294">
        <f t="shared" ref="G357:H358" si="163">G358</f>
        <v>1825000</v>
      </c>
      <c r="H357" s="294">
        <f t="shared" si="163"/>
        <v>0</v>
      </c>
      <c r="I357" s="268"/>
    </row>
    <row r="358" spans="1:9" ht="13.5" customHeight="1" x14ac:dyDescent="0.25">
      <c r="A358" s="295" t="s">
        <v>535</v>
      </c>
      <c r="B358" s="296" t="s">
        <v>115</v>
      </c>
      <c r="C358" s="297">
        <f>C359</f>
        <v>1825000</v>
      </c>
      <c r="D358" s="297"/>
      <c r="E358" s="297"/>
      <c r="F358" s="297"/>
      <c r="G358" s="297">
        <f t="shared" si="163"/>
        <v>1825000</v>
      </c>
      <c r="H358" s="297">
        <f t="shared" si="163"/>
        <v>0</v>
      </c>
      <c r="I358" s="268"/>
    </row>
    <row r="359" spans="1:9" ht="13.5" customHeight="1" thickBot="1" x14ac:dyDescent="0.3">
      <c r="A359" s="282" t="s">
        <v>536</v>
      </c>
      <c r="B359" s="283" t="s">
        <v>117</v>
      </c>
      <c r="C359" s="284">
        <v>1825000</v>
      </c>
      <c r="D359" s="266"/>
      <c r="E359" s="266"/>
      <c r="F359" s="266"/>
      <c r="G359" s="277">
        <v>1825000</v>
      </c>
      <c r="H359" s="298">
        <f t="shared" si="161"/>
        <v>0</v>
      </c>
      <c r="I359" s="268"/>
    </row>
    <row r="360" spans="1:9" ht="13.5" customHeight="1" thickBot="1" x14ac:dyDescent="0.3">
      <c r="A360" s="343" t="s">
        <v>537</v>
      </c>
      <c r="B360" s="293" t="s">
        <v>119</v>
      </c>
      <c r="C360" s="294">
        <f>C361+C363+C365</f>
        <v>1270000</v>
      </c>
      <c r="D360" s="294"/>
      <c r="E360" s="294"/>
      <c r="F360" s="294"/>
      <c r="G360" s="294">
        <f t="shared" ref="G360:H360" si="164">G361+G363+G365</f>
        <v>1269250</v>
      </c>
      <c r="H360" s="294">
        <f t="shared" si="164"/>
        <v>0</v>
      </c>
      <c r="I360" s="268"/>
    </row>
    <row r="361" spans="1:9" ht="13.5" customHeight="1" x14ac:dyDescent="0.25">
      <c r="A361" s="344" t="s">
        <v>538</v>
      </c>
      <c r="B361" s="296" t="s">
        <v>121</v>
      </c>
      <c r="C361" s="297">
        <f>C362</f>
        <v>195000</v>
      </c>
      <c r="D361" s="297"/>
      <c r="E361" s="297"/>
      <c r="F361" s="297"/>
      <c r="G361" s="297">
        <f t="shared" ref="G361:H361" si="165">G362</f>
        <v>195000</v>
      </c>
      <c r="H361" s="297">
        <f t="shared" si="165"/>
        <v>0</v>
      </c>
      <c r="I361" s="268"/>
    </row>
    <row r="362" spans="1:9" ht="13.5" customHeight="1" x14ac:dyDescent="0.25">
      <c r="A362" s="345" t="s">
        <v>539</v>
      </c>
      <c r="B362" s="276" t="s">
        <v>123</v>
      </c>
      <c r="C362" s="86">
        <v>195000</v>
      </c>
      <c r="D362" s="266"/>
      <c r="E362" s="266"/>
      <c r="F362" s="266"/>
      <c r="G362" s="277">
        <v>195000</v>
      </c>
      <c r="H362" s="298">
        <f t="shared" si="161"/>
        <v>0</v>
      </c>
      <c r="I362" s="268"/>
    </row>
    <row r="363" spans="1:9" ht="13.5" customHeight="1" x14ac:dyDescent="0.25">
      <c r="A363" s="345" t="s">
        <v>540</v>
      </c>
      <c r="B363" s="276" t="s">
        <v>125</v>
      </c>
      <c r="C363" s="86">
        <f>C364</f>
        <v>75000</v>
      </c>
      <c r="D363" s="86"/>
      <c r="E363" s="86"/>
      <c r="F363" s="86"/>
      <c r="G363" s="86">
        <f t="shared" ref="G363:H363" si="166">G364</f>
        <v>74250</v>
      </c>
      <c r="H363" s="86">
        <f t="shared" si="166"/>
        <v>0</v>
      </c>
      <c r="I363" s="268"/>
    </row>
    <row r="364" spans="1:9" ht="13.5" customHeight="1" x14ac:dyDescent="0.25">
      <c r="A364" s="345" t="s">
        <v>541</v>
      </c>
      <c r="B364" s="276" t="s">
        <v>127</v>
      </c>
      <c r="C364" s="86">
        <v>75000</v>
      </c>
      <c r="D364" s="266"/>
      <c r="E364" s="266"/>
      <c r="F364" s="266"/>
      <c r="G364" s="277">
        <v>74250</v>
      </c>
      <c r="H364" s="298"/>
      <c r="I364" s="268"/>
    </row>
    <row r="365" spans="1:9" ht="13.5" customHeight="1" x14ac:dyDescent="0.25">
      <c r="A365" s="345" t="s">
        <v>542</v>
      </c>
      <c r="B365" s="276" t="s">
        <v>129</v>
      </c>
      <c r="C365" s="86">
        <f>C366</f>
        <v>1000000</v>
      </c>
      <c r="D365" s="86"/>
      <c r="E365" s="86"/>
      <c r="F365" s="86"/>
      <c r="G365" s="86">
        <f t="shared" ref="G365:H365" si="167">G366</f>
        <v>1000000</v>
      </c>
      <c r="H365" s="86">
        <f t="shared" si="167"/>
        <v>0</v>
      </c>
      <c r="I365" s="268"/>
    </row>
    <row r="366" spans="1:9" ht="13.5" customHeight="1" x14ac:dyDescent="0.25">
      <c r="A366" s="345" t="s">
        <v>543</v>
      </c>
      <c r="B366" s="276" t="s">
        <v>148</v>
      </c>
      <c r="C366" s="86">
        <v>1000000</v>
      </c>
      <c r="D366" s="266"/>
      <c r="E366" s="266"/>
      <c r="F366" s="266"/>
      <c r="G366" s="277">
        <v>1000000</v>
      </c>
      <c r="H366" s="298">
        <f t="shared" si="161"/>
        <v>0</v>
      </c>
      <c r="I366" s="268"/>
    </row>
    <row r="367" spans="1:9" ht="13.5" customHeight="1" thickBot="1" x14ac:dyDescent="0.3">
      <c r="A367" s="289" t="s">
        <v>544</v>
      </c>
      <c r="B367" s="290" t="s">
        <v>545</v>
      </c>
      <c r="C367" s="291">
        <f>C368</f>
        <v>640000</v>
      </c>
      <c r="D367" s="291"/>
      <c r="E367" s="291"/>
      <c r="F367" s="291"/>
      <c r="G367" s="317">
        <f t="shared" ref="G367:H367" si="168">G368</f>
        <v>640000</v>
      </c>
      <c r="H367" s="317">
        <f t="shared" si="168"/>
        <v>0</v>
      </c>
      <c r="I367" s="268"/>
    </row>
    <row r="368" spans="1:9" ht="13.5" customHeight="1" thickBot="1" x14ac:dyDescent="0.3">
      <c r="A368" s="343" t="s">
        <v>546</v>
      </c>
      <c r="B368" s="293" t="s">
        <v>119</v>
      </c>
      <c r="C368" s="294">
        <f>C369+C371+C373</f>
        <v>640000</v>
      </c>
      <c r="D368" s="294"/>
      <c r="E368" s="294"/>
      <c r="F368" s="294"/>
      <c r="G368" s="294">
        <f t="shared" ref="G368:H368" si="169">G369+G371+G373</f>
        <v>640000</v>
      </c>
      <c r="H368" s="294">
        <f t="shared" si="169"/>
        <v>0</v>
      </c>
      <c r="I368" s="268"/>
    </row>
    <row r="369" spans="1:9" ht="13.5" customHeight="1" x14ac:dyDescent="0.25">
      <c r="A369" s="344" t="s">
        <v>547</v>
      </c>
      <c r="B369" s="296" t="s">
        <v>121</v>
      </c>
      <c r="C369" s="297">
        <f>C370</f>
        <v>205000</v>
      </c>
      <c r="D369" s="297"/>
      <c r="E369" s="297"/>
      <c r="F369" s="297"/>
      <c r="G369" s="297">
        <f t="shared" ref="G369:H369" si="170">G370</f>
        <v>205000</v>
      </c>
      <c r="H369" s="297">
        <f t="shared" si="170"/>
        <v>0</v>
      </c>
      <c r="I369" s="268"/>
    </row>
    <row r="370" spans="1:9" ht="13.5" customHeight="1" x14ac:dyDescent="0.25">
      <c r="A370" s="345" t="s">
        <v>548</v>
      </c>
      <c r="B370" s="276" t="s">
        <v>123</v>
      </c>
      <c r="C370" s="86">
        <v>205000</v>
      </c>
      <c r="D370" s="266"/>
      <c r="E370" s="266"/>
      <c r="F370" s="266"/>
      <c r="G370" s="277">
        <v>205000</v>
      </c>
      <c r="H370" s="298">
        <f t="shared" si="161"/>
        <v>0</v>
      </c>
      <c r="I370" s="268"/>
    </row>
    <row r="371" spans="1:9" ht="13.5" customHeight="1" x14ac:dyDescent="0.25">
      <c r="A371" s="345" t="s">
        <v>549</v>
      </c>
      <c r="B371" s="276" t="s">
        <v>125</v>
      </c>
      <c r="C371" s="86">
        <f>C372</f>
        <v>60000</v>
      </c>
      <c r="D371" s="86"/>
      <c r="E371" s="86"/>
      <c r="F371" s="86"/>
      <c r="G371" s="86">
        <f t="shared" ref="G371:H371" si="171">G372</f>
        <v>60000</v>
      </c>
      <c r="H371" s="86">
        <f t="shared" si="171"/>
        <v>0</v>
      </c>
      <c r="I371" s="268"/>
    </row>
    <row r="372" spans="1:9" ht="13.5" customHeight="1" x14ac:dyDescent="0.25">
      <c r="A372" s="345" t="s">
        <v>550</v>
      </c>
      <c r="B372" s="276" t="s">
        <v>127</v>
      </c>
      <c r="C372" s="86">
        <v>60000</v>
      </c>
      <c r="D372" s="266"/>
      <c r="E372" s="266"/>
      <c r="F372" s="266"/>
      <c r="G372" s="277">
        <v>60000</v>
      </c>
      <c r="H372" s="298">
        <f t="shared" si="161"/>
        <v>0</v>
      </c>
      <c r="I372" s="268"/>
    </row>
    <row r="373" spans="1:9" ht="13.5" customHeight="1" x14ac:dyDescent="0.25">
      <c r="A373" s="345" t="s">
        <v>551</v>
      </c>
      <c r="B373" s="276" t="s">
        <v>129</v>
      </c>
      <c r="C373" s="86">
        <f>C374</f>
        <v>375000</v>
      </c>
      <c r="D373" s="86"/>
      <c r="E373" s="86"/>
      <c r="F373" s="86"/>
      <c r="G373" s="86">
        <f t="shared" ref="G373:H373" si="172">G374</f>
        <v>375000</v>
      </c>
      <c r="H373" s="86">
        <f t="shared" si="172"/>
        <v>0</v>
      </c>
      <c r="I373" s="268"/>
    </row>
    <row r="374" spans="1:9" ht="13.5" customHeight="1" x14ac:dyDescent="0.25">
      <c r="A374" s="345" t="s">
        <v>552</v>
      </c>
      <c r="B374" s="276" t="s">
        <v>148</v>
      </c>
      <c r="C374" s="86">
        <v>375000</v>
      </c>
      <c r="D374" s="297"/>
      <c r="E374" s="297"/>
      <c r="F374" s="297"/>
      <c r="G374" s="299">
        <v>375000</v>
      </c>
      <c r="H374" s="278">
        <f t="shared" si="161"/>
        <v>0</v>
      </c>
      <c r="I374" s="300"/>
    </row>
    <row r="375" spans="1:9" ht="13.5" customHeight="1" x14ac:dyDescent="0.25">
      <c r="A375" s="346"/>
      <c r="B375" s="301"/>
      <c r="C375" s="302"/>
      <c r="D375" s="302"/>
      <c r="E375" s="302"/>
      <c r="F375" s="302"/>
      <c r="G375" s="304"/>
      <c r="H375" s="304"/>
      <c r="I375" s="304"/>
    </row>
    <row r="376" spans="1:9" ht="13.5" customHeight="1" x14ac:dyDescent="0.25">
      <c r="A376" s="347"/>
      <c r="B376" s="305"/>
      <c r="C376" s="306"/>
      <c r="D376" s="306"/>
      <c r="E376" s="306"/>
      <c r="F376" s="306"/>
      <c r="G376" s="308"/>
      <c r="H376" s="308"/>
      <c r="I376" s="308"/>
    </row>
    <row r="377" spans="1:9" ht="12.95" customHeight="1" x14ac:dyDescent="0.25">
      <c r="A377" s="348"/>
      <c r="B377" s="309"/>
      <c r="C377" s="310"/>
      <c r="D377" s="310"/>
      <c r="E377" s="310"/>
      <c r="F377" s="310"/>
      <c r="G377" s="312"/>
      <c r="H377" s="312"/>
      <c r="I377" s="312">
        <v>10</v>
      </c>
    </row>
    <row r="378" spans="1:9" ht="12.95" customHeight="1" x14ac:dyDescent="0.25">
      <c r="A378" s="247" t="s">
        <v>77</v>
      </c>
      <c r="B378" s="248">
        <v>2</v>
      </c>
      <c r="C378" s="249" t="s">
        <v>78</v>
      </c>
      <c r="D378" s="249"/>
      <c r="E378" s="249"/>
      <c r="F378" s="249"/>
      <c r="G378" s="249">
        <v>4</v>
      </c>
      <c r="H378" s="250">
        <v>5</v>
      </c>
      <c r="I378" s="251">
        <v>7</v>
      </c>
    </row>
    <row r="379" spans="1:9" ht="12.95" customHeight="1" thickBot="1" x14ac:dyDescent="0.3">
      <c r="A379" s="289" t="s">
        <v>553</v>
      </c>
      <c r="B379" s="290" t="s">
        <v>554</v>
      </c>
      <c r="C379" s="291">
        <f>C380+C383</f>
        <v>2380000</v>
      </c>
      <c r="D379" s="291"/>
      <c r="E379" s="291"/>
      <c r="F379" s="291"/>
      <c r="G379" s="317">
        <f t="shared" ref="G379:H379" si="173">G380+G383</f>
        <v>2380000</v>
      </c>
      <c r="H379" s="317">
        <f t="shared" si="173"/>
        <v>0</v>
      </c>
      <c r="I379" s="268"/>
    </row>
    <row r="380" spans="1:9" ht="12.95" customHeight="1" thickBot="1" x14ac:dyDescent="0.3">
      <c r="A380" s="292" t="s">
        <v>555</v>
      </c>
      <c r="B380" s="293" t="s">
        <v>84</v>
      </c>
      <c r="C380" s="294">
        <f>C381</f>
        <v>780000</v>
      </c>
      <c r="D380" s="294"/>
      <c r="E380" s="294"/>
      <c r="F380" s="294"/>
      <c r="G380" s="294">
        <f t="shared" ref="G380:H381" si="174">G381</f>
        <v>780000</v>
      </c>
      <c r="H380" s="294">
        <f t="shared" si="174"/>
        <v>0</v>
      </c>
      <c r="I380" s="268"/>
    </row>
    <row r="381" spans="1:9" ht="12.95" customHeight="1" x14ac:dyDescent="0.25">
      <c r="A381" s="295" t="s">
        <v>556</v>
      </c>
      <c r="B381" s="296" t="s">
        <v>115</v>
      </c>
      <c r="C381" s="297">
        <f>C382</f>
        <v>780000</v>
      </c>
      <c r="D381" s="297"/>
      <c r="E381" s="297"/>
      <c r="F381" s="297"/>
      <c r="G381" s="297">
        <f t="shared" si="174"/>
        <v>780000</v>
      </c>
      <c r="H381" s="297">
        <f t="shared" si="174"/>
        <v>0</v>
      </c>
      <c r="I381" s="268"/>
    </row>
    <row r="382" spans="1:9" ht="12.95" customHeight="1" thickBot="1" x14ac:dyDescent="0.3">
      <c r="A382" s="282" t="s">
        <v>557</v>
      </c>
      <c r="B382" s="283" t="s">
        <v>117</v>
      </c>
      <c r="C382" s="284">
        <v>780000</v>
      </c>
      <c r="D382" s="266"/>
      <c r="E382" s="266"/>
      <c r="F382" s="266"/>
      <c r="G382" s="277">
        <v>780000</v>
      </c>
      <c r="H382" s="298">
        <f t="shared" si="161"/>
        <v>0</v>
      </c>
      <c r="I382" s="268"/>
    </row>
    <row r="383" spans="1:9" ht="12.95" customHeight="1" thickBot="1" x14ac:dyDescent="0.3">
      <c r="A383" s="343" t="s">
        <v>558</v>
      </c>
      <c r="B383" s="293" t="s">
        <v>119</v>
      </c>
      <c r="C383" s="294">
        <f>C384+C386+C388</f>
        <v>1600000</v>
      </c>
      <c r="D383" s="294"/>
      <c r="E383" s="294"/>
      <c r="F383" s="294"/>
      <c r="G383" s="294">
        <f t="shared" ref="G383:H383" si="175">G384+G386+G388</f>
        <v>1600000</v>
      </c>
      <c r="H383" s="294">
        <f t="shared" si="175"/>
        <v>0</v>
      </c>
      <c r="I383" s="268"/>
    </row>
    <row r="384" spans="1:9" ht="12.95" customHeight="1" x14ac:dyDescent="0.25">
      <c r="A384" s="344" t="s">
        <v>559</v>
      </c>
      <c r="B384" s="296" t="s">
        <v>121</v>
      </c>
      <c r="C384" s="297">
        <f>C385</f>
        <v>235000</v>
      </c>
      <c r="D384" s="297"/>
      <c r="E384" s="297"/>
      <c r="F384" s="297"/>
      <c r="G384" s="297">
        <f t="shared" ref="G384:H384" si="176">G385</f>
        <v>235000</v>
      </c>
      <c r="H384" s="297">
        <f t="shared" si="176"/>
        <v>0</v>
      </c>
      <c r="I384" s="268"/>
    </row>
    <row r="385" spans="1:9" ht="12.95" customHeight="1" x14ac:dyDescent="0.25">
      <c r="A385" s="345" t="s">
        <v>560</v>
      </c>
      <c r="B385" s="276" t="s">
        <v>123</v>
      </c>
      <c r="C385" s="86">
        <v>235000</v>
      </c>
      <c r="D385" s="266"/>
      <c r="E385" s="266"/>
      <c r="F385" s="266"/>
      <c r="G385" s="277">
        <v>235000</v>
      </c>
      <c r="H385" s="298">
        <f t="shared" si="161"/>
        <v>0</v>
      </c>
      <c r="I385" s="268"/>
    </row>
    <row r="386" spans="1:9" ht="12.95" customHeight="1" x14ac:dyDescent="0.25">
      <c r="A386" s="345" t="s">
        <v>561</v>
      </c>
      <c r="B386" s="276" t="s">
        <v>125</v>
      </c>
      <c r="C386" s="86">
        <f>C387</f>
        <v>45000</v>
      </c>
      <c r="D386" s="86"/>
      <c r="E386" s="86"/>
      <c r="F386" s="86"/>
      <c r="G386" s="86">
        <f t="shared" ref="G386:H386" si="177">G387</f>
        <v>45000</v>
      </c>
      <c r="H386" s="86">
        <f t="shared" si="177"/>
        <v>0</v>
      </c>
      <c r="I386" s="268"/>
    </row>
    <row r="387" spans="1:9" ht="12.95" customHeight="1" x14ac:dyDescent="0.25">
      <c r="A387" s="345" t="s">
        <v>562</v>
      </c>
      <c r="B387" s="276" t="s">
        <v>127</v>
      </c>
      <c r="C387" s="86">
        <v>45000</v>
      </c>
      <c r="D387" s="266"/>
      <c r="E387" s="266"/>
      <c r="F387" s="266"/>
      <c r="G387" s="277">
        <v>45000</v>
      </c>
      <c r="H387" s="298">
        <f t="shared" si="161"/>
        <v>0</v>
      </c>
      <c r="I387" s="268"/>
    </row>
    <row r="388" spans="1:9" ht="12.95" customHeight="1" x14ac:dyDescent="0.25">
      <c r="A388" s="345" t="s">
        <v>563</v>
      </c>
      <c r="B388" s="276" t="s">
        <v>129</v>
      </c>
      <c r="C388" s="86">
        <f>C389</f>
        <v>1320000</v>
      </c>
      <c r="D388" s="86"/>
      <c r="E388" s="86"/>
      <c r="F388" s="86"/>
      <c r="G388" s="86">
        <f t="shared" ref="G388:H388" si="178">G389</f>
        <v>1320000</v>
      </c>
      <c r="H388" s="86">
        <f t="shared" si="178"/>
        <v>0</v>
      </c>
      <c r="I388" s="268"/>
    </row>
    <row r="389" spans="1:9" ht="12.95" customHeight="1" x14ac:dyDescent="0.25">
      <c r="A389" s="345" t="s">
        <v>564</v>
      </c>
      <c r="B389" s="276" t="s">
        <v>148</v>
      </c>
      <c r="C389" s="86">
        <v>1320000</v>
      </c>
      <c r="D389" s="266"/>
      <c r="E389" s="266"/>
      <c r="F389" s="266"/>
      <c r="G389" s="277">
        <v>1320000</v>
      </c>
      <c r="H389" s="298">
        <f t="shared" si="161"/>
        <v>0</v>
      </c>
      <c r="I389" s="268"/>
    </row>
    <row r="390" spans="1:9" ht="12.95" customHeight="1" x14ac:dyDescent="0.25">
      <c r="A390" s="313" t="s">
        <v>565</v>
      </c>
      <c r="B390" s="314" t="s">
        <v>566</v>
      </c>
      <c r="C390" s="315">
        <f>C391+C399</f>
        <v>9355000</v>
      </c>
      <c r="D390" s="315"/>
      <c r="E390" s="315"/>
      <c r="F390" s="315"/>
      <c r="G390" s="316">
        <f>G391+G399</f>
        <v>9350000</v>
      </c>
      <c r="H390" s="316">
        <f>H391+H399</f>
        <v>0</v>
      </c>
      <c r="I390" s="268"/>
    </row>
    <row r="391" spans="1:9" ht="12.95" customHeight="1" thickBot="1" x14ac:dyDescent="0.3">
      <c r="A391" s="289" t="s">
        <v>567</v>
      </c>
      <c r="B391" s="290" t="s">
        <v>568</v>
      </c>
      <c r="C391" s="291">
        <f>C392</f>
        <v>850000</v>
      </c>
      <c r="D391" s="291"/>
      <c r="E391" s="291"/>
      <c r="F391" s="291"/>
      <c r="G391" s="317">
        <f t="shared" ref="G391:H391" si="179">G392</f>
        <v>850000</v>
      </c>
      <c r="H391" s="317">
        <f t="shared" si="179"/>
        <v>0</v>
      </c>
      <c r="I391" s="268"/>
    </row>
    <row r="392" spans="1:9" ht="12.95" customHeight="1" thickBot="1" x14ac:dyDescent="0.3">
      <c r="A392" s="343" t="s">
        <v>569</v>
      </c>
      <c r="B392" s="293" t="s">
        <v>119</v>
      </c>
      <c r="C392" s="294">
        <f>C393+C395+C397</f>
        <v>850000</v>
      </c>
      <c r="D392" s="294"/>
      <c r="E392" s="294"/>
      <c r="F392" s="294"/>
      <c r="G392" s="294">
        <f t="shared" ref="G392:H392" si="180">G393+G395+G397</f>
        <v>850000</v>
      </c>
      <c r="H392" s="294">
        <f t="shared" si="180"/>
        <v>0</v>
      </c>
      <c r="I392" s="268"/>
    </row>
    <row r="393" spans="1:9" ht="12.95" customHeight="1" x14ac:dyDescent="0.25">
      <c r="A393" s="344" t="s">
        <v>570</v>
      </c>
      <c r="B393" s="296" t="s">
        <v>121</v>
      </c>
      <c r="C393" s="297">
        <f>C394</f>
        <v>75000</v>
      </c>
      <c r="D393" s="297"/>
      <c r="E393" s="297"/>
      <c r="F393" s="297"/>
      <c r="G393" s="297">
        <f t="shared" ref="G393:H393" si="181">G394</f>
        <v>75000</v>
      </c>
      <c r="H393" s="297">
        <f t="shared" si="181"/>
        <v>0</v>
      </c>
      <c r="I393" s="268"/>
    </row>
    <row r="394" spans="1:9" ht="12.95" customHeight="1" x14ac:dyDescent="0.25">
      <c r="A394" s="345" t="s">
        <v>571</v>
      </c>
      <c r="B394" s="276" t="s">
        <v>123</v>
      </c>
      <c r="C394" s="86">
        <v>75000</v>
      </c>
      <c r="D394" s="266"/>
      <c r="E394" s="266"/>
      <c r="F394" s="266"/>
      <c r="G394" s="277">
        <v>75000</v>
      </c>
      <c r="H394" s="298">
        <f t="shared" si="161"/>
        <v>0</v>
      </c>
      <c r="I394" s="268"/>
    </row>
    <row r="395" spans="1:9" ht="12.95" customHeight="1" x14ac:dyDescent="0.25">
      <c r="A395" s="345" t="s">
        <v>572</v>
      </c>
      <c r="B395" s="276" t="s">
        <v>125</v>
      </c>
      <c r="C395" s="86">
        <f>C396</f>
        <v>15000</v>
      </c>
      <c r="D395" s="86"/>
      <c r="E395" s="86"/>
      <c r="F395" s="86"/>
      <c r="G395" s="86">
        <f t="shared" ref="G395:H395" si="182">G396</f>
        <v>15000</v>
      </c>
      <c r="H395" s="86">
        <f t="shared" si="182"/>
        <v>0</v>
      </c>
      <c r="I395" s="268"/>
    </row>
    <row r="396" spans="1:9" ht="12.95" customHeight="1" x14ac:dyDescent="0.25">
      <c r="A396" s="345" t="s">
        <v>573</v>
      </c>
      <c r="B396" s="276" t="s">
        <v>127</v>
      </c>
      <c r="C396" s="86">
        <v>15000</v>
      </c>
      <c r="D396" s="266"/>
      <c r="E396" s="266"/>
      <c r="F396" s="266"/>
      <c r="G396" s="277">
        <v>15000</v>
      </c>
      <c r="H396" s="298">
        <f t="shared" si="161"/>
        <v>0</v>
      </c>
      <c r="I396" s="268"/>
    </row>
    <row r="397" spans="1:9" ht="12.95" customHeight="1" x14ac:dyDescent="0.25">
      <c r="A397" s="345" t="s">
        <v>574</v>
      </c>
      <c r="B397" s="276" t="s">
        <v>129</v>
      </c>
      <c r="C397" s="86">
        <f>C398</f>
        <v>760000</v>
      </c>
      <c r="D397" s="86"/>
      <c r="E397" s="86"/>
      <c r="F397" s="86"/>
      <c r="G397" s="86">
        <f t="shared" ref="G397:H397" si="183">G398</f>
        <v>760000</v>
      </c>
      <c r="H397" s="86">
        <f t="shared" si="183"/>
        <v>0</v>
      </c>
      <c r="I397" s="268"/>
    </row>
    <row r="398" spans="1:9" ht="12.95" customHeight="1" x14ac:dyDescent="0.25">
      <c r="A398" s="345" t="s">
        <v>575</v>
      </c>
      <c r="B398" s="276" t="s">
        <v>148</v>
      </c>
      <c r="C398" s="86">
        <v>760000</v>
      </c>
      <c r="D398" s="266"/>
      <c r="E398" s="266"/>
      <c r="F398" s="266"/>
      <c r="G398" s="277">
        <v>760000</v>
      </c>
      <c r="H398" s="298">
        <f t="shared" si="161"/>
        <v>0</v>
      </c>
      <c r="I398" s="268"/>
    </row>
    <row r="399" spans="1:9" ht="12.95" customHeight="1" thickBot="1" x14ac:dyDescent="0.3">
      <c r="A399" s="289" t="s">
        <v>576</v>
      </c>
      <c r="B399" s="290" t="s">
        <v>577</v>
      </c>
      <c r="C399" s="291">
        <f>C400+C403</f>
        <v>8505000</v>
      </c>
      <c r="D399" s="291"/>
      <c r="E399" s="291"/>
      <c r="F399" s="291"/>
      <c r="G399" s="291">
        <f t="shared" ref="G399:H399" si="184">G400+G403</f>
        <v>8500000</v>
      </c>
      <c r="H399" s="291">
        <f t="shared" si="184"/>
        <v>0</v>
      </c>
      <c r="I399" s="268"/>
    </row>
    <row r="400" spans="1:9" ht="12.95" customHeight="1" thickBot="1" x14ac:dyDescent="0.3">
      <c r="A400" s="292" t="s">
        <v>578</v>
      </c>
      <c r="B400" s="293" t="s">
        <v>84</v>
      </c>
      <c r="C400" s="294">
        <f>C401</f>
        <v>1375000</v>
      </c>
      <c r="D400" s="294"/>
      <c r="E400" s="294"/>
      <c r="F400" s="294"/>
      <c r="G400" s="294">
        <f t="shared" ref="G400:H401" si="185">G401</f>
        <v>1375000</v>
      </c>
      <c r="H400" s="294">
        <f t="shared" si="185"/>
        <v>0</v>
      </c>
      <c r="I400" s="268"/>
    </row>
    <row r="401" spans="1:9" ht="12.95" customHeight="1" x14ac:dyDescent="0.25">
      <c r="A401" s="295" t="s">
        <v>579</v>
      </c>
      <c r="B401" s="296" t="s">
        <v>115</v>
      </c>
      <c r="C401" s="297">
        <f>C402</f>
        <v>1375000</v>
      </c>
      <c r="D401" s="297"/>
      <c r="E401" s="297"/>
      <c r="F401" s="297"/>
      <c r="G401" s="297">
        <f t="shared" si="185"/>
        <v>1375000</v>
      </c>
      <c r="H401" s="297">
        <f t="shared" si="185"/>
        <v>0</v>
      </c>
      <c r="I401" s="268"/>
    </row>
    <row r="402" spans="1:9" ht="12.95" customHeight="1" thickBot="1" x14ac:dyDescent="0.3">
      <c r="A402" s="282" t="s">
        <v>580</v>
      </c>
      <c r="B402" s="283" t="s">
        <v>117</v>
      </c>
      <c r="C402" s="284">
        <v>1375000</v>
      </c>
      <c r="D402" s="266"/>
      <c r="E402" s="266"/>
      <c r="F402" s="266"/>
      <c r="G402" s="277">
        <v>1375000</v>
      </c>
      <c r="H402" s="298">
        <f t="shared" si="161"/>
        <v>0</v>
      </c>
      <c r="I402" s="268"/>
    </row>
    <row r="403" spans="1:9" ht="12.95" customHeight="1" thickBot="1" x14ac:dyDescent="0.3">
      <c r="A403" s="292" t="s">
        <v>581</v>
      </c>
      <c r="B403" s="293" t="s">
        <v>119</v>
      </c>
      <c r="C403" s="294">
        <f>C404+C406+C408+C411+C414+C416</f>
        <v>7130000</v>
      </c>
      <c r="D403" s="294"/>
      <c r="E403" s="294"/>
      <c r="F403" s="294"/>
      <c r="G403" s="294">
        <f t="shared" ref="G403:H403" si="186">G404+G406+G408+G411+G414+G416</f>
        <v>7125000</v>
      </c>
      <c r="H403" s="294">
        <f t="shared" si="186"/>
        <v>0</v>
      </c>
      <c r="I403" s="268"/>
    </row>
    <row r="404" spans="1:9" ht="12.95" customHeight="1" x14ac:dyDescent="0.25">
      <c r="A404" s="295" t="s">
        <v>582</v>
      </c>
      <c r="B404" s="296" t="s">
        <v>121</v>
      </c>
      <c r="C404" s="297">
        <f>C405</f>
        <v>335000</v>
      </c>
      <c r="D404" s="297"/>
      <c r="E404" s="297"/>
      <c r="F404" s="297"/>
      <c r="G404" s="297">
        <f t="shared" ref="G404:H404" si="187">G405</f>
        <v>335000</v>
      </c>
      <c r="H404" s="297">
        <f t="shared" si="187"/>
        <v>0</v>
      </c>
      <c r="I404" s="268"/>
    </row>
    <row r="405" spans="1:9" ht="12.95" customHeight="1" x14ac:dyDescent="0.25">
      <c r="A405" s="275" t="s">
        <v>583</v>
      </c>
      <c r="B405" s="276" t="s">
        <v>123</v>
      </c>
      <c r="C405" s="86">
        <v>335000</v>
      </c>
      <c r="D405" s="266"/>
      <c r="E405" s="266"/>
      <c r="F405" s="266"/>
      <c r="G405" s="277">
        <v>335000</v>
      </c>
      <c r="H405" s="298">
        <f t="shared" si="161"/>
        <v>0</v>
      </c>
      <c r="I405" s="268"/>
    </row>
    <row r="406" spans="1:9" ht="12.95" customHeight="1" x14ac:dyDescent="0.25">
      <c r="A406" s="275" t="s">
        <v>584</v>
      </c>
      <c r="B406" s="276" t="s">
        <v>585</v>
      </c>
      <c r="C406" s="86">
        <f>C407</f>
        <v>250000</v>
      </c>
      <c r="D406" s="86"/>
      <c r="E406" s="86"/>
      <c r="F406" s="86"/>
      <c r="G406" s="86">
        <f t="shared" ref="G406:H406" si="188">G407</f>
        <v>250000</v>
      </c>
      <c r="H406" s="86">
        <f t="shared" si="188"/>
        <v>0</v>
      </c>
      <c r="I406" s="268"/>
    </row>
    <row r="407" spans="1:9" ht="12.95" customHeight="1" x14ac:dyDescent="0.25">
      <c r="A407" s="275" t="s">
        <v>586</v>
      </c>
      <c r="B407" s="276" t="s">
        <v>587</v>
      </c>
      <c r="C407" s="86">
        <v>250000</v>
      </c>
      <c r="D407" s="266"/>
      <c r="E407" s="266"/>
      <c r="F407" s="266"/>
      <c r="G407" s="277">
        <v>250000</v>
      </c>
      <c r="H407" s="298">
        <f t="shared" si="161"/>
        <v>0</v>
      </c>
      <c r="I407" s="268"/>
    </row>
    <row r="408" spans="1:9" ht="12.95" customHeight="1" x14ac:dyDescent="0.25">
      <c r="A408" s="275" t="s">
        <v>588</v>
      </c>
      <c r="B408" s="276" t="s">
        <v>125</v>
      </c>
      <c r="C408" s="86">
        <f>C409+C410</f>
        <v>450000</v>
      </c>
      <c r="D408" s="86"/>
      <c r="E408" s="86"/>
      <c r="F408" s="86"/>
      <c r="G408" s="86">
        <f t="shared" ref="G408:H408" si="189">G409+G410</f>
        <v>450000</v>
      </c>
      <c r="H408" s="86">
        <f t="shared" si="189"/>
        <v>0</v>
      </c>
      <c r="I408" s="268"/>
    </row>
    <row r="409" spans="1:9" ht="12.95" customHeight="1" x14ac:dyDescent="0.25">
      <c r="A409" s="275" t="s">
        <v>589</v>
      </c>
      <c r="B409" s="276" t="s">
        <v>127</v>
      </c>
      <c r="C409" s="86">
        <v>300000</v>
      </c>
      <c r="D409" s="86"/>
      <c r="E409" s="86"/>
      <c r="F409" s="86"/>
      <c r="G409" s="278">
        <v>300000</v>
      </c>
      <c r="H409" s="298">
        <f t="shared" si="161"/>
        <v>0</v>
      </c>
      <c r="I409" s="268"/>
    </row>
    <row r="410" spans="1:9" ht="12.95" customHeight="1" x14ac:dyDescent="0.25">
      <c r="A410" s="275" t="s">
        <v>590</v>
      </c>
      <c r="B410" s="276" t="s">
        <v>591</v>
      </c>
      <c r="C410" s="86">
        <v>150000</v>
      </c>
      <c r="D410" s="86"/>
      <c r="E410" s="86"/>
      <c r="F410" s="86"/>
      <c r="G410" s="278">
        <v>150000</v>
      </c>
      <c r="H410" s="298">
        <f t="shared" si="161"/>
        <v>0</v>
      </c>
      <c r="I410" s="268"/>
    </row>
    <row r="411" spans="1:9" ht="12.95" customHeight="1" x14ac:dyDescent="0.25">
      <c r="A411" s="275" t="s">
        <v>592</v>
      </c>
      <c r="B411" s="276" t="s">
        <v>593</v>
      </c>
      <c r="C411" s="86">
        <f>C412+C413</f>
        <v>800000</v>
      </c>
      <c r="D411" s="86"/>
      <c r="E411" s="86"/>
      <c r="F411" s="86"/>
      <c r="G411" s="86">
        <f t="shared" ref="G411:H411" si="190">G412+G413</f>
        <v>800000</v>
      </c>
      <c r="H411" s="86">
        <f t="shared" si="190"/>
        <v>0</v>
      </c>
      <c r="I411" s="268"/>
    </row>
    <row r="412" spans="1:9" ht="12.95" customHeight="1" x14ac:dyDescent="0.25">
      <c r="A412" s="275" t="s">
        <v>594</v>
      </c>
      <c r="B412" s="276" t="s">
        <v>595</v>
      </c>
      <c r="C412" s="86">
        <v>500000</v>
      </c>
      <c r="D412" s="86"/>
      <c r="E412" s="86"/>
      <c r="F412" s="86"/>
      <c r="G412" s="278">
        <v>500000</v>
      </c>
      <c r="H412" s="298">
        <f t="shared" si="161"/>
        <v>0</v>
      </c>
      <c r="I412" s="268"/>
    </row>
    <row r="413" spans="1:9" ht="12.95" customHeight="1" x14ac:dyDescent="0.25">
      <c r="A413" s="275" t="s">
        <v>596</v>
      </c>
      <c r="B413" s="276" t="s">
        <v>597</v>
      </c>
      <c r="C413" s="86">
        <v>300000</v>
      </c>
      <c r="D413" s="86"/>
      <c r="E413" s="86"/>
      <c r="F413" s="86"/>
      <c r="G413" s="278">
        <v>300000</v>
      </c>
      <c r="H413" s="298">
        <f t="shared" si="161"/>
        <v>0</v>
      </c>
      <c r="I413" s="268"/>
    </row>
    <row r="414" spans="1:9" ht="12.95" customHeight="1" x14ac:dyDescent="0.25">
      <c r="A414" s="275" t="s">
        <v>598</v>
      </c>
      <c r="B414" s="276" t="s">
        <v>129</v>
      </c>
      <c r="C414" s="86">
        <f>C415</f>
        <v>2070000</v>
      </c>
      <c r="D414" s="86"/>
      <c r="E414" s="86"/>
      <c r="F414" s="86"/>
      <c r="G414" s="86">
        <f t="shared" ref="G414:H414" si="191">G415</f>
        <v>2070000</v>
      </c>
      <c r="H414" s="86">
        <f t="shared" si="191"/>
        <v>0</v>
      </c>
      <c r="I414" s="268"/>
    </row>
    <row r="415" spans="1:9" ht="12.95" customHeight="1" x14ac:dyDescent="0.25">
      <c r="A415" s="275" t="s">
        <v>599</v>
      </c>
      <c r="B415" s="276" t="s">
        <v>148</v>
      </c>
      <c r="C415" s="86">
        <v>2070000</v>
      </c>
      <c r="D415" s="266"/>
      <c r="E415" s="266"/>
      <c r="F415" s="266"/>
      <c r="G415" s="277">
        <v>2070000</v>
      </c>
      <c r="H415" s="298">
        <f t="shared" ref="H415:H439" si="192">G415-C415</f>
        <v>0</v>
      </c>
      <c r="I415" s="268"/>
    </row>
    <row r="416" spans="1:9" ht="12.95" customHeight="1" x14ac:dyDescent="0.25">
      <c r="A416" s="328" t="s">
        <v>600</v>
      </c>
      <c r="B416" s="324" t="s">
        <v>297</v>
      </c>
      <c r="C416" s="86">
        <f>C417</f>
        <v>3225000</v>
      </c>
      <c r="D416" s="86"/>
      <c r="E416" s="86"/>
      <c r="F416" s="86"/>
      <c r="G416" s="86">
        <f t="shared" ref="G416:H416" si="193">G417</f>
        <v>3220000</v>
      </c>
      <c r="H416" s="86">
        <f t="shared" si="193"/>
        <v>0</v>
      </c>
      <c r="I416" s="268"/>
    </row>
    <row r="417" spans="1:9" ht="12.95" customHeight="1" x14ac:dyDescent="0.25">
      <c r="A417" s="328" t="s">
        <v>601</v>
      </c>
      <c r="B417" s="324" t="s">
        <v>305</v>
      </c>
      <c r="C417" s="86">
        <v>3225000</v>
      </c>
      <c r="D417" s="297"/>
      <c r="E417" s="297"/>
      <c r="F417" s="297"/>
      <c r="G417" s="299">
        <v>3220000</v>
      </c>
      <c r="H417" s="278"/>
      <c r="I417" s="300"/>
    </row>
    <row r="418" spans="1:9" ht="13.5" customHeight="1" x14ac:dyDescent="0.25">
      <c r="A418" s="355"/>
      <c r="B418" s="355"/>
      <c r="C418" s="302"/>
      <c r="D418" s="302"/>
      <c r="E418" s="302"/>
      <c r="F418" s="302"/>
      <c r="G418" s="304"/>
      <c r="H418" s="304"/>
      <c r="I418" s="304"/>
    </row>
    <row r="419" spans="1:9" ht="13.5" customHeight="1" x14ac:dyDescent="0.25">
      <c r="A419" s="356"/>
      <c r="B419" s="356"/>
      <c r="C419" s="306"/>
      <c r="D419" s="306"/>
      <c r="E419" s="306"/>
      <c r="F419" s="306"/>
      <c r="G419" s="308"/>
      <c r="H419" s="308"/>
      <c r="I419" s="308"/>
    </row>
    <row r="420" spans="1:9" ht="13.5" customHeight="1" x14ac:dyDescent="0.25">
      <c r="A420" s="356"/>
      <c r="B420" s="356"/>
      <c r="C420" s="306"/>
      <c r="D420" s="306"/>
      <c r="E420" s="306"/>
      <c r="F420" s="306"/>
      <c r="G420" s="308"/>
      <c r="H420" s="308"/>
      <c r="I420" s="308"/>
    </row>
    <row r="421" spans="1:9" ht="13.5" customHeight="1" x14ac:dyDescent="0.25">
      <c r="A421" s="356"/>
      <c r="B421" s="356"/>
      <c r="C421" s="306"/>
      <c r="D421" s="306"/>
      <c r="E421" s="306"/>
      <c r="F421" s="306"/>
      <c r="G421" s="308"/>
      <c r="H421" s="308"/>
      <c r="I421" s="308">
        <v>11</v>
      </c>
    </row>
    <row r="422" spans="1:9" ht="13.5" customHeight="1" x14ac:dyDescent="0.25">
      <c r="A422" s="247" t="s">
        <v>77</v>
      </c>
      <c r="B422" s="248">
        <v>2</v>
      </c>
      <c r="C422" s="249" t="s">
        <v>78</v>
      </c>
      <c r="D422" s="249"/>
      <c r="E422" s="249"/>
      <c r="F422" s="249"/>
      <c r="G422" s="249">
        <v>4</v>
      </c>
      <c r="H422" s="250">
        <v>5</v>
      </c>
      <c r="I422" s="251">
        <v>7</v>
      </c>
    </row>
    <row r="423" spans="1:9" ht="13.5" customHeight="1" x14ac:dyDescent="0.25">
      <c r="A423" s="269" t="s">
        <v>602</v>
      </c>
      <c r="B423" s="287" t="s">
        <v>603</v>
      </c>
      <c r="C423" s="270">
        <f t="shared" ref="C423:H423" si="194">C424+C432</f>
        <v>2050000</v>
      </c>
      <c r="D423" s="270"/>
      <c r="E423" s="270"/>
      <c r="F423" s="270"/>
      <c r="G423" s="288">
        <f t="shared" si="194"/>
        <v>2049500</v>
      </c>
      <c r="H423" s="288">
        <f t="shared" si="194"/>
        <v>0</v>
      </c>
      <c r="I423" s="268"/>
    </row>
    <row r="424" spans="1:9" ht="13.5" customHeight="1" thickBot="1" x14ac:dyDescent="0.3">
      <c r="A424" s="289" t="s">
        <v>604</v>
      </c>
      <c r="B424" s="290" t="s">
        <v>605</v>
      </c>
      <c r="C424" s="291">
        <f>C425</f>
        <v>1190000</v>
      </c>
      <c r="D424" s="291"/>
      <c r="E424" s="291"/>
      <c r="F424" s="291"/>
      <c r="G424" s="317">
        <f t="shared" ref="G424:H424" si="195">G425</f>
        <v>1189500</v>
      </c>
      <c r="H424" s="317">
        <f t="shared" si="195"/>
        <v>0</v>
      </c>
      <c r="I424" s="268"/>
    </row>
    <row r="425" spans="1:9" ht="13.5" customHeight="1" thickBot="1" x14ac:dyDescent="0.3">
      <c r="A425" s="343" t="s">
        <v>606</v>
      </c>
      <c r="B425" s="293" t="s">
        <v>119</v>
      </c>
      <c r="C425" s="294">
        <f>C426+C428+C430</f>
        <v>1190000</v>
      </c>
      <c r="D425" s="294"/>
      <c r="E425" s="294"/>
      <c r="F425" s="294"/>
      <c r="G425" s="294">
        <f t="shared" ref="G425:H425" si="196">G426+G428+G430</f>
        <v>1189500</v>
      </c>
      <c r="H425" s="294">
        <f t="shared" si="196"/>
        <v>0</v>
      </c>
      <c r="I425" s="268"/>
    </row>
    <row r="426" spans="1:9" ht="13.5" customHeight="1" x14ac:dyDescent="0.25">
      <c r="A426" s="344" t="s">
        <v>607</v>
      </c>
      <c r="B426" s="296" t="s">
        <v>121</v>
      </c>
      <c r="C426" s="297">
        <f>C427</f>
        <v>180000</v>
      </c>
      <c r="D426" s="297"/>
      <c r="E426" s="297"/>
      <c r="F426" s="297"/>
      <c r="G426" s="297">
        <f t="shared" ref="G426:H426" si="197">G427</f>
        <v>179500</v>
      </c>
      <c r="H426" s="297">
        <f t="shared" si="197"/>
        <v>0</v>
      </c>
      <c r="I426" s="268"/>
    </row>
    <row r="427" spans="1:9" ht="13.5" customHeight="1" x14ac:dyDescent="0.25">
      <c r="A427" s="345" t="s">
        <v>608</v>
      </c>
      <c r="B427" s="276" t="s">
        <v>123</v>
      </c>
      <c r="C427" s="86">
        <v>180000</v>
      </c>
      <c r="D427" s="266"/>
      <c r="E427" s="266"/>
      <c r="F427" s="266"/>
      <c r="G427" s="277">
        <v>179500</v>
      </c>
      <c r="H427" s="298"/>
      <c r="I427" s="268"/>
    </row>
    <row r="428" spans="1:9" ht="13.5" customHeight="1" x14ac:dyDescent="0.25">
      <c r="A428" s="345" t="s">
        <v>609</v>
      </c>
      <c r="B428" s="276" t="s">
        <v>125</v>
      </c>
      <c r="C428" s="86">
        <f>C429</f>
        <v>210000</v>
      </c>
      <c r="D428" s="86"/>
      <c r="E428" s="86"/>
      <c r="F428" s="86"/>
      <c r="G428" s="86">
        <f t="shared" ref="G428:H428" si="198">G429</f>
        <v>210000</v>
      </c>
      <c r="H428" s="86">
        <f t="shared" si="198"/>
        <v>0</v>
      </c>
      <c r="I428" s="268"/>
    </row>
    <row r="429" spans="1:9" ht="13.5" customHeight="1" x14ac:dyDescent="0.25">
      <c r="A429" s="345" t="s">
        <v>610</v>
      </c>
      <c r="B429" s="276" t="s">
        <v>127</v>
      </c>
      <c r="C429" s="86">
        <v>210000</v>
      </c>
      <c r="D429" s="266"/>
      <c r="E429" s="266"/>
      <c r="F429" s="266"/>
      <c r="G429" s="277">
        <v>210000</v>
      </c>
      <c r="H429" s="298">
        <f t="shared" si="192"/>
        <v>0</v>
      </c>
      <c r="I429" s="268"/>
    </row>
    <row r="430" spans="1:9" ht="13.5" customHeight="1" x14ac:dyDescent="0.25">
      <c r="A430" s="345" t="s">
        <v>611</v>
      </c>
      <c r="B430" s="276" t="s">
        <v>129</v>
      </c>
      <c r="C430" s="86">
        <f>C431</f>
        <v>800000</v>
      </c>
      <c r="D430" s="86"/>
      <c r="E430" s="86"/>
      <c r="F430" s="86"/>
      <c r="G430" s="86">
        <f t="shared" ref="G430:H430" si="199">G431</f>
        <v>800000</v>
      </c>
      <c r="H430" s="86">
        <f t="shared" si="199"/>
        <v>0</v>
      </c>
      <c r="I430" s="268"/>
    </row>
    <row r="431" spans="1:9" ht="13.5" customHeight="1" x14ac:dyDescent="0.25">
      <c r="A431" s="345" t="s">
        <v>612</v>
      </c>
      <c r="B431" s="276" t="s">
        <v>148</v>
      </c>
      <c r="C431" s="86">
        <v>800000</v>
      </c>
      <c r="D431" s="266"/>
      <c r="E431" s="266"/>
      <c r="F431" s="266"/>
      <c r="G431" s="277">
        <v>800000</v>
      </c>
      <c r="H431" s="298">
        <f t="shared" si="192"/>
        <v>0</v>
      </c>
      <c r="I431" s="268"/>
    </row>
    <row r="432" spans="1:9" ht="13.5" customHeight="1" thickBot="1" x14ac:dyDescent="0.3">
      <c r="A432" s="289" t="s">
        <v>613</v>
      </c>
      <c r="B432" s="290" t="s">
        <v>614</v>
      </c>
      <c r="C432" s="291">
        <f>C433</f>
        <v>860000</v>
      </c>
      <c r="D432" s="291"/>
      <c r="E432" s="291"/>
      <c r="F432" s="291"/>
      <c r="G432" s="317">
        <f t="shared" ref="G432:H432" si="200">G433</f>
        <v>860000</v>
      </c>
      <c r="H432" s="317">
        <f t="shared" si="200"/>
        <v>0</v>
      </c>
      <c r="I432" s="268"/>
    </row>
    <row r="433" spans="1:9" ht="13.5" customHeight="1" thickBot="1" x14ac:dyDescent="0.3">
      <c r="A433" s="343" t="s">
        <v>615</v>
      </c>
      <c r="B433" s="293" t="s">
        <v>119</v>
      </c>
      <c r="C433" s="294">
        <f>C434+C436+C438</f>
        <v>860000</v>
      </c>
      <c r="D433" s="294"/>
      <c r="E433" s="294"/>
      <c r="F433" s="294"/>
      <c r="G433" s="294">
        <f t="shared" ref="G433:H433" si="201">G434+G436+G438</f>
        <v>860000</v>
      </c>
      <c r="H433" s="294">
        <f t="shared" si="201"/>
        <v>0</v>
      </c>
      <c r="I433" s="268"/>
    </row>
    <row r="434" spans="1:9" ht="13.5" customHeight="1" x14ac:dyDescent="0.25">
      <c r="A434" s="344" t="s">
        <v>616</v>
      </c>
      <c r="B434" s="296" t="s">
        <v>121</v>
      </c>
      <c r="C434" s="297">
        <f>C435</f>
        <v>45000</v>
      </c>
      <c r="D434" s="297"/>
      <c r="E434" s="297"/>
      <c r="F434" s="297"/>
      <c r="G434" s="297">
        <f t="shared" ref="G434:H434" si="202">G435</f>
        <v>45000</v>
      </c>
      <c r="H434" s="297">
        <f t="shared" si="202"/>
        <v>0</v>
      </c>
      <c r="I434" s="268"/>
    </row>
    <row r="435" spans="1:9" ht="13.5" customHeight="1" x14ac:dyDescent="0.25">
      <c r="A435" s="345" t="s">
        <v>617</v>
      </c>
      <c r="B435" s="276" t="s">
        <v>123</v>
      </c>
      <c r="C435" s="86">
        <v>45000</v>
      </c>
      <c r="D435" s="266"/>
      <c r="E435" s="266"/>
      <c r="F435" s="266"/>
      <c r="G435" s="277">
        <v>45000</v>
      </c>
      <c r="H435" s="298">
        <f t="shared" si="192"/>
        <v>0</v>
      </c>
      <c r="I435" s="268"/>
    </row>
    <row r="436" spans="1:9" ht="13.5" customHeight="1" x14ac:dyDescent="0.25">
      <c r="A436" s="345" t="s">
        <v>618</v>
      </c>
      <c r="B436" s="276" t="s">
        <v>125</v>
      </c>
      <c r="C436" s="86">
        <f>C437</f>
        <v>15000</v>
      </c>
      <c r="D436" s="86"/>
      <c r="E436" s="86"/>
      <c r="F436" s="86"/>
      <c r="G436" s="86">
        <f t="shared" ref="G436:H436" si="203">G437</f>
        <v>15000</v>
      </c>
      <c r="H436" s="86">
        <f t="shared" si="203"/>
        <v>0</v>
      </c>
      <c r="I436" s="268"/>
    </row>
    <row r="437" spans="1:9" ht="13.5" customHeight="1" x14ac:dyDescent="0.25">
      <c r="A437" s="345" t="s">
        <v>619</v>
      </c>
      <c r="B437" s="276" t="s">
        <v>127</v>
      </c>
      <c r="C437" s="86">
        <v>15000</v>
      </c>
      <c r="D437" s="266"/>
      <c r="E437" s="266"/>
      <c r="F437" s="266"/>
      <c r="G437" s="277">
        <v>15000</v>
      </c>
      <c r="H437" s="298">
        <f t="shared" si="192"/>
        <v>0</v>
      </c>
      <c r="I437" s="268"/>
    </row>
    <row r="438" spans="1:9" ht="13.5" customHeight="1" x14ac:dyDescent="0.25">
      <c r="A438" s="345" t="s">
        <v>620</v>
      </c>
      <c r="B438" s="276" t="s">
        <v>129</v>
      </c>
      <c r="C438" s="86">
        <f>C439</f>
        <v>800000</v>
      </c>
      <c r="D438" s="86"/>
      <c r="E438" s="86"/>
      <c r="F438" s="86"/>
      <c r="G438" s="86">
        <f t="shared" ref="G438:H438" si="204">G439</f>
        <v>800000</v>
      </c>
      <c r="H438" s="86">
        <f t="shared" si="204"/>
        <v>0</v>
      </c>
      <c r="I438" s="268"/>
    </row>
    <row r="439" spans="1:9" ht="13.5" customHeight="1" x14ac:dyDescent="0.25">
      <c r="A439" s="345" t="s">
        <v>621</v>
      </c>
      <c r="B439" s="276" t="s">
        <v>148</v>
      </c>
      <c r="C439" s="86">
        <v>800000</v>
      </c>
      <c r="D439" s="297"/>
      <c r="E439" s="297"/>
      <c r="F439" s="297"/>
      <c r="G439" s="299">
        <v>800000</v>
      </c>
      <c r="H439" s="278">
        <f t="shared" si="192"/>
        <v>0</v>
      </c>
      <c r="I439" s="300"/>
    </row>
    <row r="440" spans="1:9" x14ac:dyDescent="0.25">
      <c r="A440" s="117"/>
      <c r="B440" s="117"/>
      <c r="C440" s="117"/>
      <c r="D440" s="117"/>
      <c r="E440" s="117"/>
      <c r="F440" s="117"/>
      <c r="G440" s="117"/>
      <c r="H440" s="117"/>
      <c r="I440" s="117"/>
    </row>
    <row r="441" spans="1:9" x14ac:dyDescent="0.25">
      <c r="A441" s="117"/>
      <c r="B441" s="117"/>
      <c r="C441" s="117"/>
      <c r="D441" s="117"/>
      <c r="E441" s="117"/>
      <c r="F441" s="117"/>
      <c r="G441" s="117"/>
      <c r="H441" s="117"/>
      <c r="I441" s="117"/>
    </row>
    <row r="442" spans="1:9" x14ac:dyDescent="0.25">
      <c r="A442" s="117"/>
      <c r="B442" s="117"/>
      <c r="C442" s="117"/>
      <c r="D442" s="117"/>
      <c r="E442" s="117"/>
      <c r="F442" s="582" t="s">
        <v>69</v>
      </c>
      <c r="G442" s="582"/>
      <c r="H442" s="582"/>
      <c r="I442" s="117"/>
    </row>
    <row r="443" spans="1:9" x14ac:dyDescent="0.25">
      <c r="G443" s="83"/>
      <c r="H443" s="82"/>
    </row>
    <row r="444" spans="1:9" x14ac:dyDescent="0.25">
      <c r="G444" s="83"/>
      <c r="H444" s="82"/>
    </row>
    <row r="445" spans="1:9" x14ac:dyDescent="0.25">
      <c r="G445" s="83"/>
      <c r="H445" s="82"/>
    </row>
    <row r="446" spans="1:9" x14ac:dyDescent="0.25">
      <c r="F446" s="582" t="s">
        <v>773</v>
      </c>
      <c r="G446" s="582"/>
      <c r="H446" s="582"/>
    </row>
    <row r="447" spans="1:9" x14ac:dyDescent="0.25">
      <c r="F447" s="582" t="s">
        <v>774</v>
      </c>
      <c r="G447" s="582"/>
      <c r="H447" s="582"/>
    </row>
    <row r="448" spans="1:9" x14ac:dyDescent="0.25">
      <c r="F448" s="582" t="s">
        <v>624</v>
      </c>
      <c r="G448" s="582"/>
      <c r="H448" s="582"/>
    </row>
  </sheetData>
  <mergeCells count="17">
    <mergeCell ref="I10:I12"/>
    <mergeCell ref="I14:I16"/>
    <mergeCell ref="I18:I20"/>
    <mergeCell ref="F448:H448"/>
    <mergeCell ref="F447:H447"/>
    <mergeCell ref="F446:H446"/>
    <mergeCell ref="F442:H442"/>
    <mergeCell ref="A1:I1"/>
    <mergeCell ref="A2:I2"/>
    <mergeCell ref="A3:I3"/>
    <mergeCell ref="A4:I4"/>
    <mergeCell ref="A5:A7"/>
    <mergeCell ref="B5:B7"/>
    <mergeCell ref="I5:I7"/>
    <mergeCell ref="C6:C7"/>
    <mergeCell ref="D5:F5"/>
    <mergeCell ref="G5:G6"/>
  </mergeCells>
  <pageMargins left="1.3779527559055118" right="0.19685039370078741" top="0.39370078740157483" bottom="0.59055118110236227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view="pageBreakPreview" topLeftCell="A28" zoomScaleNormal="100" zoomScaleSheetLayoutView="100" workbookViewId="0">
      <selection activeCell="E57" sqref="E57"/>
    </sheetView>
  </sheetViews>
  <sheetFormatPr defaultRowHeight="15" x14ac:dyDescent="0.25"/>
  <cols>
    <col min="1" max="1" width="9.42578125" bestFit="1" customWidth="1"/>
    <col min="3" max="3" width="22.5703125" customWidth="1"/>
    <col min="4" max="4" width="13.7109375" customWidth="1"/>
    <col min="5" max="5" width="12" customWidth="1"/>
    <col min="6" max="6" width="13.5703125" customWidth="1"/>
    <col min="7" max="7" width="14.42578125" bestFit="1" customWidth="1"/>
    <col min="8" max="8" width="11.5703125" bestFit="1" customWidth="1"/>
    <col min="9" max="9" width="12.7109375" customWidth="1"/>
    <col min="10" max="10" width="13.5703125" bestFit="1" customWidth="1"/>
    <col min="11" max="11" width="16.7109375" customWidth="1"/>
    <col min="12" max="12" width="2.140625" customWidth="1"/>
    <col min="14" max="14" width="21.7109375" customWidth="1"/>
  </cols>
  <sheetData>
    <row r="1" spans="1:11" ht="15" customHeight="1" x14ac:dyDescent="0.3">
      <c r="A1" s="610" t="s">
        <v>627</v>
      </c>
      <c r="B1" s="610"/>
      <c r="C1" s="610"/>
      <c r="D1" s="610"/>
      <c r="E1" s="610"/>
      <c r="F1" s="610"/>
      <c r="G1" s="610"/>
      <c r="H1" s="610"/>
      <c r="I1" s="610"/>
      <c r="J1" s="610"/>
      <c r="K1" s="431"/>
    </row>
    <row r="2" spans="1:11" ht="15" customHeight="1" x14ac:dyDescent="0.3">
      <c r="A2" s="610" t="s">
        <v>628</v>
      </c>
      <c r="B2" s="610"/>
      <c r="C2" s="610"/>
      <c r="D2" s="610"/>
      <c r="E2" s="610"/>
      <c r="F2" s="610"/>
      <c r="G2" s="610"/>
      <c r="H2" s="610"/>
      <c r="I2" s="610"/>
      <c r="J2" s="610"/>
      <c r="K2" s="431"/>
    </row>
    <row r="3" spans="1:11" ht="15" customHeight="1" x14ac:dyDescent="0.3">
      <c r="A3" s="610" t="s">
        <v>629</v>
      </c>
      <c r="B3" s="610"/>
      <c r="C3" s="610"/>
      <c r="D3" s="610"/>
      <c r="E3" s="610"/>
      <c r="F3" s="610"/>
      <c r="G3" s="610"/>
      <c r="H3" s="610"/>
      <c r="I3" s="610"/>
      <c r="J3" s="610"/>
      <c r="K3" s="431"/>
    </row>
    <row r="4" spans="1:11" ht="15" customHeight="1" x14ac:dyDescent="0.3">
      <c r="A4" s="609" t="s">
        <v>71</v>
      </c>
      <c r="B4" s="609"/>
      <c r="C4" s="609"/>
      <c r="D4" s="609"/>
      <c r="E4" s="609"/>
      <c r="F4" s="609"/>
      <c r="G4" s="609"/>
      <c r="H4" s="609"/>
      <c r="I4" s="609"/>
      <c r="J4" s="609"/>
      <c r="K4" s="430">
        <v>1</v>
      </c>
    </row>
    <row r="5" spans="1:11" ht="15" customHeight="1" x14ac:dyDescent="0.25">
      <c r="A5" s="611" t="s">
        <v>630</v>
      </c>
      <c r="B5" s="611" t="s">
        <v>631</v>
      </c>
      <c r="C5" s="611"/>
      <c r="D5" s="611" t="s">
        <v>632</v>
      </c>
      <c r="E5" s="611"/>
      <c r="F5" s="611" t="s">
        <v>622</v>
      </c>
      <c r="G5" s="611" t="s">
        <v>741</v>
      </c>
      <c r="H5" s="611" t="s">
        <v>633</v>
      </c>
      <c r="I5" s="611"/>
      <c r="J5" s="611" t="s">
        <v>622</v>
      </c>
      <c r="K5" s="611" t="s">
        <v>622</v>
      </c>
    </row>
    <row r="6" spans="1:11" ht="15" customHeight="1" x14ac:dyDescent="0.25">
      <c r="A6" s="611"/>
      <c r="B6" s="611" t="s">
        <v>634</v>
      </c>
      <c r="C6" s="611"/>
      <c r="D6" s="376" t="s">
        <v>635</v>
      </c>
      <c r="E6" s="376" t="s">
        <v>636</v>
      </c>
      <c r="F6" s="611"/>
      <c r="G6" s="611"/>
      <c r="H6" s="376" t="s">
        <v>635</v>
      </c>
      <c r="I6" s="376" t="s">
        <v>636</v>
      </c>
      <c r="J6" s="611"/>
      <c r="K6" s="611"/>
    </row>
    <row r="7" spans="1:11" ht="15" customHeight="1" thickBot="1" x14ac:dyDescent="0.3">
      <c r="A7" s="377">
        <v>1</v>
      </c>
      <c r="B7" s="614">
        <v>2</v>
      </c>
      <c r="C7" s="614"/>
      <c r="D7" s="378">
        <v>3</v>
      </c>
      <c r="E7" s="377">
        <v>4</v>
      </c>
      <c r="F7" s="379">
        <v>5</v>
      </c>
      <c r="G7" s="377">
        <v>6</v>
      </c>
      <c r="H7" s="377">
        <v>7</v>
      </c>
      <c r="I7" s="380">
        <v>8</v>
      </c>
      <c r="J7" s="379">
        <v>9</v>
      </c>
      <c r="K7" s="379">
        <v>10</v>
      </c>
    </row>
    <row r="8" spans="1:11" ht="15" customHeight="1" x14ac:dyDescent="0.25">
      <c r="A8" s="381">
        <v>1</v>
      </c>
      <c r="B8" s="612" t="s">
        <v>637</v>
      </c>
      <c r="C8" s="613"/>
      <c r="D8" s="382">
        <v>42003</v>
      </c>
      <c r="E8" s="383">
        <v>26</v>
      </c>
      <c r="F8" s="384">
        <v>92220405</v>
      </c>
      <c r="G8" s="146">
        <f>F8</f>
        <v>92220405</v>
      </c>
      <c r="H8" s="382">
        <v>41644</v>
      </c>
      <c r="I8" s="385" t="s">
        <v>638</v>
      </c>
      <c r="J8" s="386">
        <f>F8</f>
        <v>92220405</v>
      </c>
      <c r="K8" s="123">
        <f>J8</f>
        <v>92220405</v>
      </c>
    </row>
    <row r="9" spans="1:11" ht="15" customHeight="1" x14ac:dyDescent="0.25">
      <c r="A9" s="387">
        <v>2</v>
      </c>
      <c r="B9" s="612" t="s">
        <v>639</v>
      </c>
      <c r="C9" s="613"/>
      <c r="D9" s="382">
        <v>42019</v>
      </c>
      <c r="E9" s="388" t="s">
        <v>640</v>
      </c>
      <c r="F9" s="89">
        <f>F8</f>
        <v>92220405</v>
      </c>
      <c r="G9" s="146">
        <f>F9+G8</f>
        <v>184440810</v>
      </c>
      <c r="H9" s="382">
        <v>41669</v>
      </c>
      <c r="I9" s="383">
        <v>100126</v>
      </c>
      <c r="J9" s="386">
        <v>92220405</v>
      </c>
      <c r="K9" s="123">
        <f>J9+K8</f>
        <v>184440810</v>
      </c>
    </row>
    <row r="10" spans="1:11" ht="15" customHeight="1" x14ac:dyDescent="0.25">
      <c r="A10" s="381">
        <v>3</v>
      </c>
      <c r="B10" s="612" t="s">
        <v>641</v>
      </c>
      <c r="C10" s="613"/>
      <c r="D10" s="382">
        <v>42039</v>
      </c>
      <c r="E10" s="388" t="s">
        <v>642</v>
      </c>
      <c r="F10" s="135">
        <v>61900000</v>
      </c>
      <c r="G10" s="146">
        <f t="shared" ref="G10:G45" si="0">F10+G9</f>
        <v>246340810</v>
      </c>
      <c r="H10" s="382">
        <v>41674</v>
      </c>
      <c r="I10" s="389">
        <v>200105</v>
      </c>
      <c r="J10" s="386">
        <v>61900000</v>
      </c>
      <c r="K10" s="123">
        <f t="shared" ref="K10:K45" si="1">J10+K9</f>
        <v>246340810</v>
      </c>
    </row>
    <row r="11" spans="1:11" ht="15" customHeight="1" x14ac:dyDescent="0.25">
      <c r="A11" s="387">
        <v>4</v>
      </c>
      <c r="B11" s="612" t="s">
        <v>643</v>
      </c>
      <c r="C11" s="613"/>
      <c r="D11" s="382">
        <v>42053</v>
      </c>
      <c r="E11" s="388" t="s">
        <v>644</v>
      </c>
      <c r="F11" s="135">
        <v>92630288</v>
      </c>
      <c r="G11" s="146">
        <f t="shared" si="0"/>
        <v>338971098</v>
      </c>
      <c r="H11" s="382">
        <v>41697</v>
      </c>
      <c r="I11" s="389">
        <v>100211</v>
      </c>
      <c r="J11" s="386">
        <v>92630288</v>
      </c>
      <c r="K11" s="123">
        <f t="shared" si="1"/>
        <v>338971098</v>
      </c>
    </row>
    <row r="12" spans="1:11" ht="15" customHeight="1" x14ac:dyDescent="0.25">
      <c r="A12" s="381">
        <v>5</v>
      </c>
      <c r="B12" s="612" t="s">
        <v>645</v>
      </c>
      <c r="C12" s="613"/>
      <c r="D12" s="382">
        <v>42073</v>
      </c>
      <c r="E12" s="388" t="s">
        <v>646</v>
      </c>
      <c r="F12" s="135">
        <v>40458000</v>
      </c>
      <c r="G12" s="146">
        <f t="shared" si="0"/>
        <v>379429098</v>
      </c>
      <c r="H12" s="382">
        <v>41708</v>
      </c>
      <c r="I12" s="389">
        <v>200253</v>
      </c>
      <c r="J12" s="386">
        <v>40458000</v>
      </c>
      <c r="K12" s="123">
        <f t="shared" si="1"/>
        <v>379429098</v>
      </c>
    </row>
    <row r="13" spans="1:11" ht="15" customHeight="1" x14ac:dyDescent="0.25">
      <c r="A13" s="387">
        <v>6</v>
      </c>
      <c r="B13" s="615" t="s">
        <v>647</v>
      </c>
      <c r="C13" s="616"/>
      <c r="D13" s="382">
        <v>42079</v>
      </c>
      <c r="E13" s="388" t="s">
        <v>648</v>
      </c>
      <c r="F13" s="135">
        <v>92746194</v>
      </c>
      <c r="G13" s="146">
        <f t="shared" si="0"/>
        <v>472175292</v>
      </c>
      <c r="H13" s="382">
        <v>41728</v>
      </c>
      <c r="I13" s="389">
        <v>100288</v>
      </c>
      <c r="J13" s="386">
        <v>92746194</v>
      </c>
      <c r="K13" s="123">
        <f t="shared" si="1"/>
        <v>472175292</v>
      </c>
    </row>
    <row r="14" spans="1:11" ht="15" customHeight="1" x14ac:dyDescent="0.25">
      <c r="A14" s="381">
        <v>7</v>
      </c>
      <c r="B14" s="612" t="s">
        <v>649</v>
      </c>
      <c r="C14" s="613"/>
      <c r="D14" s="382">
        <v>42098</v>
      </c>
      <c r="E14" s="388" t="s">
        <v>650</v>
      </c>
      <c r="F14" s="386">
        <v>20966000</v>
      </c>
      <c r="G14" s="146">
        <f t="shared" si="0"/>
        <v>493141292</v>
      </c>
      <c r="H14" s="382">
        <v>41736</v>
      </c>
      <c r="I14" s="389">
        <v>200416</v>
      </c>
      <c r="J14" s="386">
        <v>20966000</v>
      </c>
      <c r="K14" s="123">
        <f t="shared" si="1"/>
        <v>493141292</v>
      </c>
    </row>
    <row r="15" spans="1:11" ht="15" customHeight="1" x14ac:dyDescent="0.25">
      <c r="A15" s="387">
        <v>8</v>
      </c>
      <c r="B15" s="612" t="s">
        <v>651</v>
      </c>
      <c r="C15" s="613"/>
      <c r="D15" s="382">
        <v>42111</v>
      </c>
      <c r="E15" s="388" t="s">
        <v>652</v>
      </c>
      <c r="F15" s="135">
        <v>92974481</v>
      </c>
      <c r="G15" s="146">
        <f t="shared" si="0"/>
        <v>586115773</v>
      </c>
      <c r="H15" s="382">
        <v>41758</v>
      </c>
      <c r="I15" s="389">
        <v>100366</v>
      </c>
      <c r="J15" s="386">
        <v>92974481</v>
      </c>
      <c r="K15" s="123">
        <f t="shared" si="1"/>
        <v>586115773</v>
      </c>
    </row>
    <row r="16" spans="1:11" ht="15" customHeight="1" x14ac:dyDescent="0.25">
      <c r="A16" s="381">
        <v>9</v>
      </c>
      <c r="B16" s="612" t="s">
        <v>653</v>
      </c>
      <c r="C16" s="613"/>
      <c r="D16" s="382">
        <v>42130</v>
      </c>
      <c r="E16" s="388" t="s">
        <v>654</v>
      </c>
      <c r="F16" s="135">
        <v>21216000</v>
      </c>
      <c r="G16" s="146">
        <f t="shared" si="0"/>
        <v>607331773</v>
      </c>
      <c r="H16" s="382">
        <v>41767</v>
      </c>
      <c r="I16" s="389">
        <v>200714</v>
      </c>
      <c r="J16" s="386">
        <v>21216000</v>
      </c>
      <c r="K16" s="123">
        <f t="shared" si="1"/>
        <v>607331773</v>
      </c>
    </row>
    <row r="17" spans="1:11" ht="15" customHeight="1" x14ac:dyDescent="0.25">
      <c r="A17" s="387">
        <v>10</v>
      </c>
      <c r="B17" s="615" t="s">
        <v>655</v>
      </c>
      <c r="C17" s="616"/>
      <c r="D17" s="382">
        <v>42142</v>
      </c>
      <c r="E17" s="388" t="s">
        <v>656</v>
      </c>
      <c r="F17" s="135">
        <v>92974481</v>
      </c>
      <c r="G17" s="146">
        <f t="shared" si="0"/>
        <v>700306254</v>
      </c>
      <c r="H17" s="382">
        <v>41780</v>
      </c>
      <c r="I17" s="389">
        <v>200828</v>
      </c>
      <c r="J17" s="135">
        <v>92974481</v>
      </c>
      <c r="K17" s="123">
        <f t="shared" si="1"/>
        <v>700306254</v>
      </c>
    </row>
    <row r="18" spans="1:11" ht="15" customHeight="1" x14ac:dyDescent="0.25">
      <c r="A18" s="381">
        <v>11</v>
      </c>
      <c r="B18" s="615" t="s">
        <v>657</v>
      </c>
      <c r="C18" s="616"/>
      <c r="D18" s="382">
        <v>42145</v>
      </c>
      <c r="E18" s="388" t="s">
        <v>658</v>
      </c>
      <c r="F18" s="386">
        <v>3413191</v>
      </c>
      <c r="G18" s="146">
        <f t="shared" si="0"/>
        <v>703719445</v>
      </c>
      <c r="H18" s="382">
        <v>41788</v>
      </c>
      <c r="I18" s="389">
        <v>100443</v>
      </c>
      <c r="J18" s="386">
        <v>3413191</v>
      </c>
      <c r="K18" s="123">
        <f t="shared" si="1"/>
        <v>703719445</v>
      </c>
    </row>
    <row r="19" spans="1:11" ht="15" customHeight="1" x14ac:dyDescent="0.25">
      <c r="A19" s="387">
        <v>12</v>
      </c>
      <c r="B19" s="615" t="s">
        <v>659</v>
      </c>
      <c r="C19" s="616"/>
      <c r="D19" s="382">
        <v>42145</v>
      </c>
      <c r="E19" s="388">
        <v>11</v>
      </c>
      <c r="F19" s="386">
        <v>61899005</v>
      </c>
      <c r="G19" s="146">
        <f t="shared" si="0"/>
        <v>765618450</v>
      </c>
      <c r="H19" s="382">
        <v>41793</v>
      </c>
      <c r="I19" s="389">
        <v>100524</v>
      </c>
      <c r="J19" s="386">
        <v>61899005</v>
      </c>
      <c r="K19" s="123">
        <f t="shared" si="1"/>
        <v>765618450</v>
      </c>
    </row>
    <row r="20" spans="1:11" ht="15" customHeight="1" x14ac:dyDescent="0.25">
      <c r="A20" s="381">
        <v>13</v>
      </c>
      <c r="B20" s="612" t="s">
        <v>660</v>
      </c>
      <c r="C20" s="613"/>
      <c r="D20" s="382">
        <v>42163</v>
      </c>
      <c r="E20" s="388" t="s">
        <v>661</v>
      </c>
      <c r="F20" s="386">
        <v>21368000</v>
      </c>
      <c r="G20" s="146">
        <f t="shared" si="0"/>
        <v>786986450</v>
      </c>
      <c r="H20" s="382">
        <v>41800</v>
      </c>
      <c r="I20" s="389">
        <v>201046</v>
      </c>
      <c r="J20" s="386">
        <v>21368000</v>
      </c>
      <c r="K20" s="123">
        <f t="shared" si="1"/>
        <v>786986450</v>
      </c>
    </row>
    <row r="21" spans="1:11" ht="15" customHeight="1" x14ac:dyDescent="0.25">
      <c r="A21" s="387">
        <v>14</v>
      </c>
      <c r="B21" s="615" t="s">
        <v>662</v>
      </c>
      <c r="C21" s="616"/>
      <c r="D21" s="382">
        <v>42178</v>
      </c>
      <c r="E21" s="388" t="s">
        <v>663</v>
      </c>
      <c r="F21" s="135">
        <v>98498515</v>
      </c>
      <c r="G21" s="146">
        <f t="shared" si="0"/>
        <v>885484965</v>
      </c>
      <c r="H21" s="382">
        <v>41819</v>
      </c>
      <c r="I21" s="389">
        <v>100638</v>
      </c>
      <c r="J21" s="386">
        <v>98498515</v>
      </c>
      <c r="K21" s="123">
        <f t="shared" si="1"/>
        <v>885484965</v>
      </c>
    </row>
    <row r="22" spans="1:11" ht="15" customHeight="1" x14ac:dyDescent="0.25">
      <c r="A22" s="381">
        <v>15</v>
      </c>
      <c r="B22" s="615" t="s">
        <v>664</v>
      </c>
      <c r="C22" s="616"/>
      <c r="D22" s="382">
        <v>42178</v>
      </c>
      <c r="E22" s="388" t="s">
        <v>665</v>
      </c>
      <c r="F22" s="135">
        <v>92427950</v>
      </c>
      <c r="G22" s="146">
        <f t="shared" si="0"/>
        <v>977912915</v>
      </c>
      <c r="H22" s="382">
        <v>41822</v>
      </c>
      <c r="I22" s="389">
        <v>100719</v>
      </c>
      <c r="J22" s="386">
        <v>92427950</v>
      </c>
      <c r="K22" s="123">
        <f t="shared" si="1"/>
        <v>977912915</v>
      </c>
    </row>
    <row r="23" spans="1:11" ht="15" customHeight="1" x14ac:dyDescent="0.25">
      <c r="A23" s="387">
        <v>16</v>
      </c>
      <c r="B23" s="615" t="s">
        <v>666</v>
      </c>
      <c r="C23" s="616"/>
      <c r="D23" s="382">
        <v>42178</v>
      </c>
      <c r="E23" s="388" t="s">
        <v>667</v>
      </c>
      <c r="F23" s="386">
        <v>29212055</v>
      </c>
      <c r="G23" s="146">
        <f t="shared" si="0"/>
        <v>1007124970</v>
      </c>
      <c r="H23" s="382">
        <v>41826</v>
      </c>
      <c r="I23" s="389">
        <v>100792</v>
      </c>
      <c r="J23" s="386">
        <v>29212055</v>
      </c>
      <c r="K23" s="123">
        <f t="shared" si="1"/>
        <v>1007124970</v>
      </c>
    </row>
    <row r="24" spans="1:11" ht="15" customHeight="1" x14ac:dyDescent="0.25">
      <c r="A24" s="381">
        <v>17</v>
      </c>
      <c r="B24" s="615" t="s">
        <v>668</v>
      </c>
      <c r="C24" s="616"/>
      <c r="D24" s="382">
        <v>42191</v>
      </c>
      <c r="E24" s="388" t="s">
        <v>669</v>
      </c>
      <c r="F24" s="135">
        <v>21508000</v>
      </c>
      <c r="G24" s="146">
        <f t="shared" si="0"/>
        <v>1028632970</v>
      </c>
      <c r="H24" s="382">
        <v>41827</v>
      </c>
      <c r="I24" s="389">
        <v>201427</v>
      </c>
      <c r="J24" s="386">
        <v>21508000</v>
      </c>
      <c r="K24" s="123">
        <f t="shared" si="1"/>
        <v>1028632970</v>
      </c>
    </row>
    <row r="25" spans="1:11" ht="15" customHeight="1" x14ac:dyDescent="0.25">
      <c r="A25" s="387">
        <v>18</v>
      </c>
      <c r="B25" s="615" t="s">
        <v>670</v>
      </c>
      <c r="C25" s="616"/>
      <c r="D25" s="382">
        <v>42212</v>
      </c>
      <c r="E25" s="388" t="s">
        <v>671</v>
      </c>
      <c r="F25" s="386">
        <v>61894019</v>
      </c>
      <c r="G25" s="146">
        <f t="shared" si="0"/>
        <v>1090526989</v>
      </c>
      <c r="H25" s="382">
        <v>41850</v>
      </c>
      <c r="I25" s="389">
        <v>100866</v>
      </c>
      <c r="J25" s="386">
        <v>61894019</v>
      </c>
      <c r="K25" s="123">
        <f t="shared" si="1"/>
        <v>1090526989</v>
      </c>
    </row>
    <row r="26" spans="1:11" ht="15" customHeight="1" x14ac:dyDescent="0.25">
      <c r="A26" s="381">
        <v>19</v>
      </c>
      <c r="B26" s="615" t="s">
        <v>672</v>
      </c>
      <c r="C26" s="616"/>
      <c r="D26" s="382">
        <v>42212</v>
      </c>
      <c r="E26" s="388" t="s">
        <v>673</v>
      </c>
      <c r="F26" s="135">
        <v>92864979</v>
      </c>
      <c r="G26" s="146">
        <f t="shared" si="0"/>
        <v>1183391968</v>
      </c>
      <c r="H26" s="382">
        <v>41850</v>
      </c>
      <c r="I26" s="389">
        <v>100866</v>
      </c>
      <c r="J26" s="135">
        <v>92864979</v>
      </c>
      <c r="K26" s="123">
        <f t="shared" si="1"/>
        <v>1183391968</v>
      </c>
    </row>
    <row r="27" spans="1:11" ht="15" customHeight="1" x14ac:dyDescent="0.25">
      <c r="A27" s="387">
        <v>20</v>
      </c>
      <c r="B27" s="615" t="s">
        <v>674</v>
      </c>
      <c r="C27" s="616"/>
      <c r="D27" s="382">
        <v>42219</v>
      </c>
      <c r="E27" s="388" t="s">
        <v>675</v>
      </c>
      <c r="F27" s="135">
        <v>20212000</v>
      </c>
      <c r="G27" s="146">
        <f t="shared" si="0"/>
        <v>1203603968</v>
      </c>
      <c r="H27" s="382">
        <v>41856</v>
      </c>
      <c r="I27" s="389">
        <v>201746</v>
      </c>
      <c r="J27" s="135">
        <v>20212000</v>
      </c>
      <c r="K27" s="123">
        <f t="shared" si="1"/>
        <v>1203603968</v>
      </c>
    </row>
    <row r="28" spans="1:11" ht="15" customHeight="1" x14ac:dyDescent="0.25">
      <c r="A28" s="381">
        <v>21</v>
      </c>
      <c r="B28" s="390" t="s">
        <v>676</v>
      </c>
      <c r="C28" s="391"/>
      <c r="D28" s="382">
        <v>42236</v>
      </c>
      <c r="E28" s="388" t="s">
        <v>677</v>
      </c>
      <c r="F28" s="135">
        <v>93029430</v>
      </c>
      <c r="G28" s="146">
        <f t="shared" si="0"/>
        <v>1296633398</v>
      </c>
      <c r="H28" s="382">
        <v>41879</v>
      </c>
      <c r="I28" s="389">
        <v>100947</v>
      </c>
      <c r="J28" s="135">
        <v>93029430</v>
      </c>
      <c r="K28" s="123">
        <f t="shared" si="1"/>
        <v>1296633398</v>
      </c>
    </row>
    <row r="29" spans="1:11" ht="15" customHeight="1" x14ac:dyDescent="0.25">
      <c r="A29" s="387">
        <v>22</v>
      </c>
      <c r="B29" s="615" t="s">
        <v>678</v>
      </c>
      <c r="C29" s="616"/>
      <c r="D29" s="382">
        <v>42250</v>
      </c>
      <c r="E29" s="388" t="s">
        <v>679</v>
      </c>
      <c r="F29" s="139">
        <v>18100000</v>
      </c>
      <c r="G29" s="146">
        <f t="shared" si="0"/>
        <v>1314733398</v>
      </c>
      <c r="H29" s="382">
        <v>41891</v>
      </c>
      <c r="I29" s="389">
        <v>202150</v>
      </c>
      <c r="J29" s="139">
        <v>18100000</v>
      </c>
      <c r="K29" s="123">
        <f t="shared" si="1"/>
        <v>1314733398</v>
      </c>
    </row>
    <row r="30" spans="1:11" ht="15" customHeight="1" x14ac:dyDescent="0.25">
      <c r="A30" s="381">
        <v>23</v>
      </c>
      <c r="B30" s="390" t="s">
        <v>680</v>
      </c>
      <c r="C30" s="391"/>
      <c r="D30" s="382">
        <v>42263</v>
      </c>
      <c r="E30" s="388" t="s">
        <v>681</v>
      </c>
      <c r="F30" s="135">
        <v>93029430</v>
      </c>
      <c r="G30" s="146">
        <f t="shared" si="0"/>
        <v>1407762828</v>
      </c>
      <c r="H30" s="382">
        <v>41911</v>
      </c>
      <c r="I30" s="389">
        <v>101026</v>
      </c>
      <c r="J30" s="135">
        <v>93029430</v>
      </c>
      <c r="K30" s="123">
        <f t="shared" si="1"/>
        <v>1407762828</v>
      </c>
    </row>
    <row r="31" spans="1:11" ht="15" customHeight="1" x14ac:dyDescent="0.25">
      <c r="A31" s="387">
        <v>24</v>
      </c>
      <c r="B31" s="615" t="s">
        <v>682</v>
      </c>
      <c r="C31" s="616"/>
      <c r="D31" s="382">
        <v>42282</v>
      </c>
      <c r="E31" s="388" t="s">
        <v>683</v>
      </c>
      <c r="F31" s="89">
        <v>17594000</v>
      </c>
      <c r="G31" s="146">
        <f t="shared" si="0"/>
        <v>1425356828</v>
      </c>
      <c r="H31" s="382">
        <v>41921</v>
      </c>
      <c r="I31" s="389">
        <v>202433</v>
      </c>
      <c r="J31" s="89">
        <v>17594000</v>
      </c>
      <c r="K31" s="123">
        <f t="shared" si="1"/>
        <v>1425356828</v>
      </c>
    </row>
    <row r="32" spans="1:11" ht="15" customHeight="1" x14ac:dyDescent="0.25">
      <c r="A32" s="392"/>
      <c r="B32" s="393"/>
      <c r="C32" s="393"/>
      <c r="D32" s="394"/>
      <c r="E32" s="395"/>
      <c r="F32" s="119"/>
      <c r="G32" s="148"/>
      <c r="H32" s="394"/>
      <c r="I32" s="396"/>
      <c r="J32" s="119"/>
      <c r="K32" s="149"/>
    </row>
    <row r="33" spans="1:14" ht="15" customHeight="1" x14ac:dyDescent="0.25">
      <c r="A33" s="397"/>
      <c r="B33" s="398"/>
      <c r="C33" s="398"/>
      <c r="D33" s="399"/>
      <c r="E33" s="400"/>
      <c r="F33" s="159"/>
      <c r="G33" s="158"/>
      <c r="H33" s="399"/>
      <c r="I33" s="401"/>
      <c r="J33" s="159"/>
      <c r="K33" s="160"/>
    </row>
    <row r="34" spans="1:14" ht="15" customHeight="1" x14ac:dyDescent="0.25">
      <c r="A34" s="397"/>
      <c r="B34" s="398"/>
      <c r="C34" s="398"/>
      <c r="D34" s="399"/>
      <c r="E34" s="400"/>
      <c r="F34" s="159"/>
      <c r="G34" s="158"/>
      <c r="H34" s="399"/>
      <c r="I34" s="401"/>
      <c r="J34" s="159"/>
      <c r="K34" s="160"/>
    </row>
    <row r="35" spans="1:14" ht="15" customHeight="1" x14ac:dyDescent="0.25">
      <c r="A35" s="402"/>
      <c r="B35" s="403"/>
      <c r="C35" s="403"/>
      <c r="D35" s="404"/>
      <c r="E35" s="405"/>
      <c r="F35" s="152"/>
      <c r="G35" s="151"/>
      <c r="H35" s="404"/>
      <c r="I35" s="406"/>
      <c r="J35" s="152"/>
      <c r="K35" s="153">
        <v>2</v>
      </c>
    </row>
    <row r="36" spans="1:14" ht="15" customHeight="1" x14ac:dyDescent="0.25">
      <c r="A36" s="611" t="s">
        <v>630</v>
      </c>
      <c r="B36" s="611" t="s">
        <v>631</v>
      </c>
      <c r="C36" s="611"/>
      <c r="D36" s="611" t="s">
        <v>632</v>
      </c>
      <c r="E36" s="611"/>
      <c r="F36" s="611" t="s">
        <v>622</v>
      </c>
      <c r="G36" s="611" t="s">
        <v>741</v>
      </c>
      <c r="H36" s="611" t="s">
        <v>633</v>
      </c>
      <c r="I36" s="611"/>
      <c r="J36" s="619" t="s">
        <v>622</v>
      </c>
      <c r="K36" s="611" t="s">
        <v>622</v>
      </c>
    </row>
    <row r="37" spans="1:14" ht="15" customHeight="1" x14ac:dyDescent="0.25">
      <c r="A37" s="611"/>
      <c r="B37" s="611" t="s">
        <v>634</v>
      </c>
      <c r="C37" s="611"/>
      <c r="D37" s="376" t="s">
        <v>635</v>
      </c>
      <c r="E37" s="376" t="s">
        <v>636</v>
      </c>
      <c r="F37" s="611"/>
      <c r="G37" s="611"/>
      <c r="H37" s="376" t="s">
        <v>635</v>
      </c>
      <c r="I37" s="376" t="s">
        <v>636</v>
      </c>
      <c r="J37" s="619"/>
      <c r="K37" s="611"/>
    </row>
    <row r="38" spans="1:14" ht="15" customHeight="1" thickBot="1" x14ac:dyDescent="0.3">
      <c r="A38" s="377">
        <v>1</v>
      </c>
      <c r="B38" s="614">
        <v>2</v>
      </c>
      <c r="C38" s="614"/>
      <c r="D38" s="378">
        <v>3</v>
      </c>
      <c r="E38" s="377">
        <v>4</v>
      </c>
      <c r="F38" s="379">
        <v>5</v>
      </c>
      <c r="G38" s="377">
        <v>6</v>
      </c>
      <c r="H38" s="377">
        <v>7</v>
      </c>
      <c r="I38" s="380">
        <v>8</v>
      </c>
      <c r="J38" s="407">
        <v>9</v>
      </c>
      <c r="K38" s="379">
        <v>10</v>
      </c>
    </row>
    <row r="39" spans="1:14" ht="15" customHeight="1" x14ac:dyDescent="0.25">
      <c r="A39" s="381">
        <v>25</v>
      </c>
      <c r="B39" s="615" t="s">
        <v>684</v>
      </c>
      <c r="C39" s="616"/>
      <c r="D39" s="382">
        <v>42290</v>
      </c>
      <c r="E39" s="388" t="s">
        <v>685</v>
      </c>
      <c r="F39" s="89">
        <v>61899679</v>
      </c>
      <c r="G39" s="146">
        <f>F39+G31</f>
        <v>1487256507</v>
      </c>
      <c r="H39" s="382">
        <v>41932</v>
      </c>
      <c r="I39" s="389">
        <v>202522</v>
      </c>
      <c r="J39" s="89">
        <v>61898679</v>
      </c>
      <c r="K39" s="123">
        <f>J39+K31</f>
        <v>1487255507</v>
      </c>
    </row>
    <row r="40" spans="1:14" ht="15" customHeight="1" x14ac:dyDescent="0.25">
      <c r="A40" s="387">
        <v>26</v>
      </c>
      <c r="B40" s="390" t="s">
        <v>686</v>
      </c>
      <c r="C40" s="408"/>
      <c r="D40" s="382">
        <v>42293</v>
      </c>
      <c r="E40" s="388" t="s">
        <v>687</v>
      </c>
      <c r="F40" s="89">
        <v>93625229</v>
      </c>
      <c r="G40" s="146">
        <f t="shared" si="0"/>
        <v>1580881736</v>
      </c>
      <c r="H40" s="382">
        <v>41942</v>
      </c>
      <c r="I40" s="389">
        <v>101140</v>
      </c>
      <c r="J40" s="89">
        <v>93625229</v>
      </c>
      <c r="K40" s="123">
        <f t="shared" si="1"/>
        <v>1580880736</v>
      </c>
    </row>
    <row r="41" spans="1:14" ht="15" customHeight="1" x14ac:dyDescent="0.25">
      <c r="A41" s="381">
        <v>27</v>
      </c>
      <c r="B41" s="615" t="s">
        <v>688</v>
      </c>
      <c r="C41" s="616"/>
      <c r="D41" s="382">
        <v>42312</v>
      </c>
      <c r="E41" s="388" t="s">
        <v>689</v>
      </c>
      <c r="F41" s="89">
        <v>17710000</v>
      </c>
      <c r="G41" s="146">
        <f t="shared" si="0"/>
        <v>1598591736</v>
      </c>
      <c r="H41" s="382">
        <v>41952</v>
      </c>
      <c r="I41" s="389">
        <v>202743</v>
      </c>
      <c r="J41" s="89">
        <v>17710000</v>
      </c>
      <c r="K41" s="123">
        <f t="shared" si="1"/>
        <v>1598590736</v>
      </c>
    </row>
    <row r="42" spans="1:14" ht="15" customHeight="1" x14ac:dyDescent="0.25">
      <c r="A42" s="387">
        <v>28</v>
      </c>
      <c r="B42" s="390" t="s">
        <v>690</v>
      </c>
      <c r="C42" s="391"/>
      <c r="D42" s="382">
        <v>42325</v>
      </c>
      <c r="E42" s="388" t="s">
        <v>691</v>
      </c>
      <c r="F42" s="89">
        <v>93753944</v>
      </c>
      <c r="G42" s="146">
        <f t="shared" si="0"/>
        <v>1692345680</v>
      </c>
      <c r="H42" s="382">
        <v>42338</v>
      </c>
      <c r="I42" s="389">
        <v>101218</v>
      </c>
      <c r="J42" s="386">
        <v>93753944</v>
      </c>
      <c r="K42" s="123">
        <f t="shared" si="1"/>
        <v>1692344680</v>
      </c>
    </row>
    <row r="43" spans="1:14" ht="15" customHeight="1" x14ac:dyDescent="0.25">
      <c r="A43" s="381">
        <v>29</v>
      </c>
      <c r="B43" s="615" t="s">
        <v>692</v>
      </c>
      <c r="C43" s="616"/>
      <c r="D43" s="382">
        <v>42331</v>
      </c>
      <c r="E43" s="388" t="s">
        <v>693</v>
      </c>
      <c r="F43" s="89">
        <v>61896713</v>
      </c>
      <c r="G43" s="146">
        <f t="shared" si="0"/>
        <v>1754242393</v>
      </c>
      <c r="H43" s="382">
        <v>41969</v>
      </c>
      <c r="I43" s="389">
        <v>202940</v>
      </c>
      <c r="J43" s="386">
        <v>61896713</v>
      </c>
      <c r="K43" s="123">
        <f t="shared" si="1"/>
        <v>1754241393</v>
      </c>
    </row>
    <row r="44" spans="1:14" ht="15" customHeight="1" x14ac:dyDescent="0.25">
      <c r="A44" s="387">
        <v>30</v>
      </c>
      <c r="B44" s="390" t="s">
        <v>694</v>
      </c>
      <c r="C44" s="391"/>
      <c r="D44" s="382">
        <v>42342</v>
      </c>
      <c r="E44" s="388" t="s">
        <v>695</v>
      </c>
      <c r="F44" s="89">
        <v>10341350</v>
      </c>
      <c r="G44" s="146">
        <f t="shared" si="0"/>
        <v>1764583743</v>
      </c>
      <c r="H44" s="382">
        <v>42342</v>
      </c>
      <c r="I44" s="389">
        <v>203118</v>
      </c>
      <c r="J44" s="386">
        <v>10341350</v>
      </c>
      <c r="K44" s="123">
        <f t="shared" si="1"/>
        <v>1764582743</v>
      </c>
    </row>
    <row r="45" spans="1:14" ht="15" customHeight="1" x14ac:dyDescent="0.25">
      <c r="A45" s="381">
        <v>31</v>
      </c>
      <c r="B45" s="615" t="s">
        <v>696</v>
      </c>
      <c r="C45" s="616"/>
      <c r="D45" s="382">
        <v>42348</v>
      </c>
      <c r="E45" s="388" t="s">
        <v>697</v>
      </c>
      <c r="F45" s="89">
        <v>17684000</v>
      </c>
      <c r="G45" s="146">
        <f t="shared" si="0"/>
        <v>1782267743</v>
      </c>
      <c r="H45" s="382">
        <v>42348</v>
      </c>
      <c r="I45" s="389">
        <v>203291</v>
      </c>
      <c r="J45" s="386">
        <v>17684000</v>
      </c>
      <c r="K45" s="123">
        <f t="shared" si="1"/>
        <v>1782266743</v>
      </c>
    </row>
    <row r="46" spans="1:14" ht="15" customHeight="1" x14ac:dyDescent="0.25">
      <c r="A46" s="381">
        <v>33</v>
      </c>
      <c r="B46" s="390" t="s">
        <v>698</v>
      </c>
      <c r="C46" s="391"/>
      <c r="D46" s="382">
        <v>42359</v>
      </c>
      <c r="E46" s="388" t="s">
        <v>699</v>
      </c>
      <c r="F46" s="89">
        <v>81580000</v>
      </c>
      <c r="G46" s="146">
        <f>F46+G45</f>
        <v>1863847743</v>
      </c>
      <c r="H46" s="382">
        <v>42366</v>
      </c>
      <c r="I46" s="389">
        <v>203688</v>
      </c>
      <c r="J46" s="89">
        <v>81580000</v>
      </c>
      <c r="K46" s="123">
        <f>K45+J46</f>
        <v>1863846743</v>
      </c>
      <c r="N46" s="90"/>
    </row>
    <row r="47" spans="1:14" ht="15" customHeight="1" thickBot="1" x14ac:dyDescent="0.3">
      <c r="A47" s="409"/>
      <c r="B47" s="410"/>
      <c r="C47" s="411"/>
      <c r="D47" s="412"/>
      <c r="E47" s="409"/>
      <c r="F47" s="225"/>
      <c r="G47" s="217"/>
      <c r="H47" s="413"/>
      <c r="I47" s="414"/>
      <c r="J47" s="225"/>
      <c r="K47" s="217"/>
    </row>
    <row r="48" spans="1:14" ht="15" customHeight="1" thickBot="1" x14ac:dyDescent="0.3">
      <c r="A48" s="415"/>
      <c r="B48" s="617" t="s">
        <v>622</v>
      </c>
      <c r="C48" s="618"/>
      <c r="D48" s="416"/>
      <c r="E48" s="417"/>
      <c r="F48" s="418">
        <f>SUM(F8:F47)</f>
        <v>1863847748</v>
      </c>
      <c r="G48" s="419">
        <f>G46</f>
        <v>1863847743</v>
      </c>
      <c r="H48" s="420"/>
      <c r="I48" s="421"/>
      <c r="J48" s="418">
        <f>SUM(J8:J47)</f>
        <v>1863846752</v>
      </c>
      <c r="K48" s="422">
        <f>K46</f>
        <v>1863846743</v>
      </c>
    </row>
    <row r="49" spans="1:11" ht="15" customHeight="1" x14ac:dyDescent="0.25">
      <c r="A49" s="423"/>
      <c r="B49" s="423"/>
      <c r="C49" s="423"/>
      <c r="D49" s="423"/>
      <c r="E49" s="423"/>
      <c r="F49" s="423"/>
      <c r="G49" s="424"/>
      <c r="H49" s="423"/>
      <c r="I49" s="423"/>
      <c r="J49" s="423"/>
      <c r="K49" s="423"/>
    </row>
    <row r="50" spans="1:11" ht="15" customHeight="1" x14ac:dyDescent="0.25">
      <c r="A50" s="423"/>
      <c r="B50" s="423"/>
      <c r="C50" s="423"/>
      <c r="D50" s="423"/>
      <c r="E50" s="423"/>
      <c r="F50" s="424"/>
      <c r="G50" s="424"/>
      <c r="H50" s="423"/>
      <c r="I50" s="423"/>
      <c r="J50" s="423"/>
      <c r="K50" s="423"/>
    </row>
    <row r="51" spans="1:11" ht="15" customHeight="1" x14ac:dyDescent="0.25">
      <c r="A51" s="423"/>
      <c r="B51" s="423"/>
      <c r="C51" s="423"/>
      <c r="D51" s="423"/>
      <c r="E51" s="423"/>
      <c r="F51" s="423"/>
      <c r="G51" s="423"/>
      <c r="H51" s="423"/>
      <c r="I51" s="423"/>
      <c r="J51" s="423"/>
      <c r="K51" s="423"/>
    </row>
    <row r="52" spans="1:11" ht="15" customHeight="1" x14ac:dyDescent="0.25">
      <c r="A52" s="423"/>
      <c r="B52" s="423"/>
      <c r="C52" s="423"/>
      <c r="D52" s="423"/>
      <c r="E52" s="423"/>
      <c r="F52" s="424"/>
      <c r="G52" s="424"/>
      <c r="H52" s="423"/>
      <c r="I52" s="423"/>
      <c r="J52" s="423"/>
      <c r="K52" s="423"/>
    </row>
    <row r="53" spans="1:11" ht="15" customHeight="1" x14ac:dyDescent="0.25">
      <c r="A53" s="423"/>
      <c r="B53" s="423"/>
      <c r="C53" s="423"/>
      <c r="D53" s="423"/>
      <c r="E53" s="423"/>
      <c r="F53" s="423"/>
      <c r="G53" s="423"/>
      <c r="H53" s="423"/>
      <c r="I53" s="423"/>
      <c r="J53" s="423"/>
      <c r="K53" s="423"/>
    </row>
    <row r="54" spans="1:11" ht="15" customHeight="1" x14ac:dyDescent="0.25">
      <c r="A54" s="423"/>
      <c r="B54" s="423"/>
      <c r="C54" s="423"/>
      <c r="D54" s="423"/>
      <c r="E54" s="423"/>
      <c r="F54" s="423"/>
      <c r="G54" s="423"/>
      <c r="H54" s="423"/>
      <c r="I54" s="423"/>
      <c r="J54" s="423"/>
      <c r="K54" s="423"/>
    </row>
    <row r="55" spans="1:11" ht="15" customHeight="1" x14ac:dyDescent="0.25">
      <c r="A55" s="423"/>
      <c r="B55" s="423"/>
      <c r="C55" s="423"/>
      <c r="D55" s="423"/>
      <c r="E55" s="423"/>
      <c r="F55" s="423"/>
      <c r="G55" s="423"/>
      <c r="H55" s="423"/>
      <c r="I55" s="423"/>
      <c r="J55" s="423"/>
      <c r="K55" s="423"/>
    </row>
    <row r="56" spans="1:11" ht="16.5" x14ac:dyDescent="0.3">
      <c r="A56" s="118"/>
      <c r="B56" s="118"/>
      <c r="C56" s="118"/>
      <c r="D56" s="118"/>
      <c r="E56" s="118"/>
      <c r="F56" s="118"/>
      <c r="G56" s="118"/>
      <c r="H56" s="118"/>
      <c r="I56" s="118"/>
      <c r="J56" s="118"/>
      <c r="K56" s="118"/>
    </row>
  </sheetData>
  <mergeCells count="51">
    <mergeCell ref="G36:G37"/>
    <mergeCell ref="H36:I36"/>
    <mergeCell ref="J36:J37"/>
    <mergeCell ref="K36:K37"/>
    <mergeCell ref="B37:C37"/>
    <mergeCell ref="D36:E36"/>
    <mergeCell ref="F36:F37"/>
    <mergeCell ref="B45:C45"/>
    <mergeCell ref="B48:C48"/>
    <mergeCell ref="A36:A37"/>
    <mergeCell ref="B36:C36"/>
    <mergeCell ref="B43:C43"/>
    <mergeCell ref="B27:C27"/>
    <mergeCell ref="B29:C29"/>
    <mergeCell ref="B31:C31"/>
    <mergeCell ref="B39:C39"/>
    <mergeCell ref="B41:C41"/>
    <mergeCell ref="B38:C38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14:C14"/>
    <mergeCell ref="J5:J6"/>
    <mergeCell ref="K5:K6"/>
    <mergeCell ref="B6:C6"/>
    <mergeCell ref="B7:C7"/>
    <mergeCell ref="B8:C8"/>
    <mergeCell ref="B9:C9"/>
    <mergeCell ref="B10:C10"/>
    <mergeCell ref="B11:C11"/>
    <mergeCell ref="B12:C12"/>
    <mergeCell ref="B13:C13"/>
    <mergeCell ref="H5:I5"/>
    <mergeCell ref="A4:J4"/>
    <mergeCell ref="A1:J1"/>
    <mergeCell ref="A2:J2"/>
    <mergeCell ref="A3:J3"/>
    <mergeCell ref="A5:A6"/>
    <mergeCell ref="B5:C5"/>
    <mergeCell ref="D5:E5"/>
    <mergeCell ref="F5:F6"/>
    <mergeCell ref="G5:G6"/>
  </mergeCells>
  <pageMargins left="1.3779527559055118" right="0.19685039370078741" top="0.74803149606299213" bottom="0.74803149606299213" header="0.31496062992125984" footer="0.31496062992125984"/>
  <pageSetup paperSize="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"/>
  <sheetViews>
    <sheetView view="pageBreakPreview" topLeftCell="A99" zoomScaleNormal="100" zoomScaleSheetLayoutView="100" workbookViewId="0">
      <selection activeCell="E117" sqref="E117"/>
    </sheetView>
  </sheetViews>
  <sheetFormatPr defaultRowHeight="15" x14ac:dyDescent="0.25"/>
  <cols>
    <col min="1" max="1" width="6.28515625" customWidth="1"/>
    <col min="2" max="2" width="19.42578125" customWidth="1"/>
    <col min="3" max="3" width="21.140625" customWidth="1"/>
    <col min="4" max="4" width="18.85546875" customWidth="1"/>
    <col min="5" max="5" width="27.140625" customWidth="1"/>
    <col min="6" max="6" width="24" customWidth="1"/>
    <col min="7" max="7" width="30.140625" customWidth="1"/>
    <col min="8" max="8" width="5.85546875" customWidth="1"/>
    <col min="9" max="9" width="11.85546875" customWidth="1"/>
    <col min="10" max="10" width="12.28515625" customWidth="1"/>
    <col min="12" max="12" width="13.85546875" customWidth="1"/>
    <col min="14" max="14" width="10.85546875" customWidth="1"/>
    <col min="15" max="15" width="11.85546875" customWidth="1"/>
    <col min="16" max="16" width="15" customWidth="1"/>
  </cols>
  <sheetData>
    <row r="1" spans="1:7" ht="15.75" x14ac:dyDescent="0.25">
      <c r="A1" s="620" t="s">
        <v>717</v>
      </c>
      <c r="B1" s="620"/>
      <c r="C1" s="620"/>
      <c r="D1" s="620"/>
      <c r="E1" s="620"/>
      <c r="F1" s="620"/>
      <c r="G1" s="620"/>
    </row>
    <row r="2" spans="1:7" ht="15.75" x14ac:dyDescent="0.25">
      <c r="A2" s="620" t="s">
        <v>718</v>
      </c>
      <c r="B2" s="620"/>
      <c r="C2" s="620"/>
      <c r="D2" s="620"/>
      <c r="E2" s="620"/>
      <c r="F2" s="620"/>
      <c r="G2" s="620"/>
    </row>
    <row r="3" spans="1:7" ht="15.75" x14ac:dyDescent="0.25">
      <c r="A3" s="92"/>
      <c r="B3" s="92"/>
      <c r="C3" s="92"/>
      <c r="D3" s="92"/>
      <c r="E3" s="92"/>
      <c r="F3" s="92"/>
      <c r="G3" s="92"/>
    </row>
    <row r="4" spans="1:7" ht="60" x14ac:dyDescent="0.25">
      <c r="A4" s="93" t="s">
        <v>630</v>
      </c>
      <c r="B4" s="93" t="s">
        <v>719</v>
      </c>
      <c r="C4" s="93" t="s">
        <v>732</v>
      </c>
      <c r="D4" s="93" t="s">
        <v>733</v>
      </c>
      <c r="E4" s="93" t="s">
        <v>720</v>
      </c>
      <c r="F4" s="93" t="s">
        <v>721</v>
      </c>
      <c r="G4" s="93" t="s">
        <v>722</v>
      </c>
    </row>
    <row r="5" spans="1:7" x14ac:dyDescent="0.25">
      <c r="A5" s="93"/>
      <c r="B5" s="93"/>
      <c r="C5" s="93"/>
      <c r="D5" s="93"/>
      <c r="E5" s="93"/>
      <c r="F5" s="93"/>
      <c r="G5" s="93"/>
    </row>
    <row r="6" spans="1:7" ht="15.75" x14ac:dyDescent="0.25">
      <c r="A6" s="105">
        <v>1</v>
      </c>
      <c r="B6" s="95" t="s">
        <v>701</v>
      </c>
      <c r="C6" s="96">
        <v>0</v>
      </c>
      <c r="D6" s="96">
        <v>0</v>
      </c>
      <c r="E6" s="110">
        <v>2338440</v>
      </c>
      <c r="F6" s="111">
        <v>0</v>
      </c>
      <c r="G6" s="94"/>
    </row>
    <row r="7" spans="1:7" ht="15.75" x14ac:dyDescent="0.25">
      <c r="A7" s="105">
        <v>2</v>
      </c>
      <c r="B7" s="95" t="s">
        <v>702</v>
      </c>
      <c r="C7" s="97">
        <v>299000</v>
      </c>
      <c r="D7" s="96">
        <v>0</v>
      </c>
      <c r="E7" s="111">
        <v>0</v>
      </c>
      <c r="F7" s="98">
        <f>C7-D7</f>
        <v>299000</v>
      </c>
      <c r="G7" s="94"/>
    </row>
    <row r="8" spans="1:7" ht="15.75" x14ac:dyDescent="0.25">
      <c r="A8" s="105">
        <v>3</v>
      </c>
      <c r="B8" s="95" t="s">
        <v>703</v>
      </c>
      <c r="C8" s="96">
        <v>0</v>
      </c>
      <c r="D8" s="96">
        <v>0</v>
      </c>
      <c r="E8" s="111">
        <v>0</v>
      </c>
      <c r="F8" s="98">
        <f>F7+C8-D8</f>
        <v>299000</v>
      </c>
      <c r="G8" s="94"/>
    </row>
    <row r="9" spans="1:7" ht="15.75" x14ac:dyDescent="0.25">
      <c r="A9" s="105">
        <v>4</v>
      </c>
      <c r="B9" s="95" t="s">
        <v>704</v>
      </c>
      <c r="C9" s="96">
        <v>0</v>
      </c>
      <c r="D9" s="96">
        <v>0</v>
      </c>
      <c r="E9" s="111">
        <v>0</v>
      </c>
      <c r="F9" s="98">
        <f t="shared" ref="F9:F17" si="0">F8+C9-D9</f>
        <v>299000</v>
      </c>
      <c r="G9" s="94"/>
    </row>
    <row r="10" spans="1:7" ht="15.75" x14ac:dyDescent="0.25">
      <c r="A10" s="105">
        <v>5</v>
      </c>
      <c r="B10" s="95" t="s">
        <v>705</v>
      </c>
      <c r="C10" s="96">
        <v>662500</v>
      </c>
      <c r="D10" s="96">
        <v>915500</v>
      </c>
      <c r="E10" s="111">
        <v>0</v>
      </c>
      <c r="F10" s="98">
        <f t="shared" si="0"/>
        <v>46000</v>
      </c>
      <c r="G10" s="94"/>
    </row>
    <row r="11" spans="1:7" ht="15.75" x14ac:dyDescent="0.25">
      <c r="A11" s="105">
        <v>6</v>
      </c>
      <c r="B11" s="95" t="s">
        <v>706</v>
      </c>
      <c r="C11" s="96">
        <v>59500</v>
      </c>
      <c r="D11" s="96">
        <v>0</v>
      </c>
      <c r="E11" s="111">
        <v>0</v>
      </c>
      <c r="F11" s="98">
        <f t="shared" si="0"/>
        <v>105500</v>
      </c>
      <c r="G11" s="94"/>
    </row>
    <row r="12" spans="1:7" ht="15.75" x14ac:dyDescent="0.25">
      <c r="A12" s="105">
        <v>7</v>
      </c>
      <c r="B12" s="95" t="s">
        <v>707</v>
      </c>
      <c r="C12" s="96">
        <v>0</v>
      </c>
      <c r="D12" s="96">
        <v>0</v>
      </c>
      <c r="E12" s="111">
        <v>0</v>
      </c>
      <c r="F12" s="98">
        <f t="shared" si="0"/>
        <v>105500</v>
      </c>
      <c r="G12" s="94"/>
    </row>
    <row r="13" spans="1:7" ht="15.75" x14ac:dyDescent="0.25">
      <c r="A13" s="105">
        <v>8</v>
      </c>
      <c r="B13" s="95" t="s">
        <v>708</v>
      </c>
      <c r="C13" s="96">
        <v>607000</v>
      </c>
      <c r="D13" s="96">
        <v>0</v>
      </c>
      <c r="E13" s="111">
        <v>0</v>
      </c>
      <c r="F13" s="98">
        <f t="shared" si="0"/>
        <v>712500</v>
      </c>
      <c r="G13" s="94"/>
    </row>
    <row r="14" spans="1:7" ht="15.75" x14ac:dyDescent="0.25">
      <c r="A14" s="105">
        <v>9</v>
      </c>
      <c r="B14" s="95" t="s">
        <v>709</v>
      </c>
      <c r="C14" s="96">
        <v>263750</v>
      </c>
      <c r="D14" s="96">
        <v>0</v>
      </c>
      <c r="E14" s="111">
        <v>0</v>
      </c>
      <c r="F14" s="98">
        <f t="shared" si="0"/>
        <v>976250</v>
      </c>
      <c r="G14" s="94"/>
    </row>
    <row r="15" spans="1:7" ht="15.75" x14ac:dyDescent="0.25">
      <c r="A15" s="105">
        <v>10</v>
      </c>
      <c r="B15" s="95" t="s">
        <v>710</v>
      </c>
      <c r="C15" s="96">
        <v>1551800</v>
      </c>
      <c r="D15" s="96">
        <v>0</v>
      </c>
      <c r="E15" s="111">
        <v>0</v>
      </c>
      <c r="F15" s="98">
        <f t="shared" si="0"/>
        <v>2528050</v>
      </c>
      <c r="G15" s="94"/>
    </row>
    <row r="16" spans="1:7" ht="15.75" x14ac:dyDescent="0.25">
      <c r="A16" s="105">
        <v>11</v>
      </c>
      <c r="B16" s="95" t="s">
        <v>711</v>
      </c>
      <c r="C16" s="96">
        <v>0</v>
      </c>
      <c r="D16" s="96">
        <v>0</v>
      </c>
      <c r="E16" s="111">
        <v>0</v>
      </c>
      <c r="F16" s="98">
        <f t="shared" si="0"/>
        <v>2528050</v>
      </c>
      <c r="G16" s="94"/>
    </row>
    <row r="17" spans="1:7" ht="15.75" x14ac:dyDescent="0.25">
      <c r="A17" s="105">
        <v>12</v>
      </c>
      <c r="B17" s="95" t="s">
        <v>712</v>
      </c>
      <c r="C17" s="96">
        <v>2007650</v>
      </c>
      <c r="D17" s="96">
        <v>4232200</v>
      </c>
      <c r="E17" s="111">
        <v>0</v>
      </c>
      <c r="F17" s="98">
        <f t="shared" si="0"/>
        <v>303500</v>
      </c>
      <c r="G17" s="94"/>
    </row>
    <row r="18" spans="1:7" ht="15.75" x14ac:dyDescent="0.25">
      <c r="A18" s="105"/>
      <c r="B18" s="95"/>
      <c r="C18" s="96"/>
      <c r="D18" s="96"/>
      <c r="E18" s="111"/>
      <c r="F18" s="98"/>
      <c r="G18" s="94"/>
    </row>
    <row r="19" spans="1:7" ht="21.75" customHeight="1" x14ac:dyDescent="0.25">
      <c r="A19" s="106"/>
      <c r="B19" s="107" t="s">
        <v>700</v>
      </c>
      <c r="C19" s="108">
        <f>SUM(C6:C17)</f>
        <v>5451200</v>
      </c>
      <c r="D19" s="108">
        <f t="shared" ref="D19:E19" si="1">SUM(D6:D17)</f>
        <v>5147700</v>
      </c>
      <c r="E19" s="108">
        <f t="shared" si="1"/>
        <v>2338440</v>
      </c>
      <c r="F19" s="109">
        <f>C19-D19</f>
        <v>303500</v>
      </c>
      <c r="G19" s="106"/>
    </row>
    <row r="20" spans="1:7" ht="15.75" x14ac:dyDescent="0.25">
      <c r="A20" s="92"/>
      <c r="F20" s="622" t="s">
        <v>734</v>
      </c>
      <c r="G20" s="622"/>
    </row>
    <row r="21" spans="1:7" ht="15.75" x14ac:dyDescent="0.25">
      <c r="A21" s="92"/>
    </row>
    <row r="22" spans="1:7" ht="15.75" x14ac:dyDescent="0.25">
      <c r="A22" s="92"/>
      <c r="B22" s="622" t="s">
        <v>713</v>
      </c>
      <c r="C22" s="622"/>
      <c r="F22" s="622" t="s">
        <v>714</v>
      </c>
      <c r="G22" s="622"/>
    </row>
    <row r="23" spans="1:7" ht="15.75" x14ac:dyDescent="0.25">
      <c r="A23" s="92"/>
      <c r="B23" s="622" t="s">
        <v>736</v>
      </c>
      <c r="C23" s="622"/>
      <c r="F23" s="622" t="s">
        <v>735</v>
      </c>
      <c r="G23" s="622"/>
    </row>
    <row r="24" spans="1:7" ht="15.75" x14ac:dyDescent="0.25">
      <c r="A24" s="92"/>
      <c r="B24" s="622" t="s">
        <v>737</v>
      </c>
      <c r="C24" s="622"/>
      <c r="F24" s="113"/>
      <c r="G24" s="113"/>
    </row>
    <row r="25" spans="1:7" ht="15.75" x14ac:dyDescent="0.25">
      <c r="A25" s="92"/>
      <c r="B25" s="113"/>
      <c r="C25" s="113"/>
      <c r="F25" s="113"/>
      <c r="G25" s="113"/>
    </row>
    <row r="26" spans="1:7" ht="15.75" x14ac:dyDescent="0.25">
      <c r="A26" s="92"/>
      <c r="B26" s="622"/>
      <c r="C26" s="622"/>
    </row>
    <row r="27" spans="1:7" ht="15.75" x14ac:dyDescent="0.25">
      <c r="A27" s="92"/>
    </row>
    <row r="28" spans="1:7" ht="15.75" x14ac:dyDescent="0.25">
      <c r="A28" s="92"/>
      <c r="B28" s="624" t="s">
        <v>623</v>
      </c>
      <c r="C28" s="624"/>
      <c r="F28" s="627" t="s">
        <v>716</v>
      </c>
      <c r="G28" s="627"/>
    </row>
    <row r="29" spans="1:7" ht="15.75" x14ac:dyDescent="0.25">
      <c r="A29" s="92"/>
      <c r="B29" s="625" t="s">
        <v>738</v>
      </c>
      <c r="C29" s="625"/>
      <c r="F29" s="626" t="s">
        <v>740</v>
      </c>
      <c r="G29" s="626"/>
    </row>
    <row r="30" spans="1:7" ht="15.75" x14ac:dyDescent="0.25">
      <c r="A30" s="92"/>
      <c r="B30" s="623" t="s">
        <v>739</v>
      </c>
      <c r="C30" s="623"/>
    </row>
    <row r="31" spans="1:7" ht="15.75" x14ac:dyDescent="0.25">
      <c r="A31" s="92"/>
      <c r="B31" s="426"/>
      <c r="C31" s="426"/>
    </row>
    <row r="32" spans="1:7" ht="15.75" x14ac:dyDescent="0.25">
      <c r="A32" s="92"/>
      <c r="B32" s="426"/>
      <c r="C32" s="426"/>
    </row>
    <row r="33" spans="1:7" ht="15.75" x14ac:dyDescent="0.25">
      <c r="A33" s="620" t="s">
        <v>723</v>
      </c>
      <c r="B33" s="620"/>
      <c r="C33" s="620"/>
      <c r="D33" s="620"/>
      <c r="E33" s="620"/>
      <c r="F33" s="620"/>
      <c r="G33" s="620"/>
    </row>
    <row r="34" spans="1:7" ht="15.75" x14ac:dyDescent="0.25">
      <c r="A34" s="620" t="s">
        <v>718</v>
      </c>
      <c r="B34" s="620"/>
      <c r="C34" s="620"/>
      <c r="D34" s="620"/>
      <c r="E34" s="620"/>
      <c r="F34" s="620"/>
      <c r="G34" s="620"/>
    </row>
    <row r="35" spans="1:7" ht="15.75" x14ac:dyDescent="0.25">
      <c r="A35" s="92"/>
      <c r="B35" s="92"/>
      <c r="C35" s="92"/>
      <c r="D35" s="92"/>
      <c r="E35" s="92"/>
      <c r="F35" s="92"/>
      <c r="G35" s="92"/>
    </row>
    <row r="36" spans="1:7" ht="60" x14ac:dyDescent="0.25">
      <c r="A36" s="93" t="s">
        <v>630</v>
      </c>
      <c r="B36" s="93" t="s">
        <v>719</v>
      </c>
      <c r="C36" s="93" t="s">
        <v>730</v>
      </c>
      <c r="D36" s="93" t="s">
        <v>731</v>
      </c>
      <c r="E36" s="93" t="s">
        <v>720</v>
      </c>
      <c r="F36" s="93" t="s">
        <v>721</v>
      </c>
      <c r="G36" s="93" t="s">
        <v>722</v>
      </c>
    </row>
    <row r="37" spans="1:7" x14ac:dyDescent="0.25">
      <c r="A37" s="93"/>
      <c r="B37" s="93"/>
      <c r="C37" s="93"/>
      <c r="D37" s="93"/>
      <c r="E37" s="93"/>
      <c r="F37" s="93"/>
      <c r="G37" s="93"/>
    </row>
    <row r="38" spans="1:7" ht="15.75" x14ac:dyDescent="0.25">
      <c r="A38" s="105">
        <v>1</v>
      </c>
      <c r="B38" s="95" t="s">
        <v>701</v>
      </c>
      <c r="C38" s="96"/>
      <c r="D38" s="96"/>
      <c r="E38" s="94"/>
      <c r="F38" s="98">
        <f>C38-D38</f>
        <v>0</v>
      </c>
      <c r="G38" s="94"/>
    </row>
    <row r="39" spans="1:7" ht="15.75" x14ac:dyDescent="0.25">
      <c r="A39" s="105">
        <v>2</v>
      </c>
      <c r="B39" s="95" t="s">
        <v>702</v>
      </c>
      <c r="C39" s="100">
        <v>173658.81818181818</v>
      </c>
      <c r="D39" s="96">
        <v>0</v>
      </c>
      <c r="E39" s="94"/>
      <c r="F39" s="98">
        <f>F38+C39-D39</f>
        <v>173658.81818181818</v>
      </c>
      <c r="G39" s="94"/>
    </row>
    <row r="40" spans="1:7" ht="15.75" x14ac:dyDescent="0.25">
      <c r="A40" s="105">
        <v>3</v>
      </c>
      <c r="B40" s="95" t="s">
        <v>703</v>
      </c>
      <c r="C40" s="96"/>
      <c r="D40" s="96">
        <v>105477</v>
      </c>
      <c r="E40" s="94"/>
      <c r="F40" s="98">
        <f t="shared" ref="F40:F49" si="2">F39+C40-D40</f>
        <v>68181.818181818177</v>
      </c>
      <c r="G40" s="94"/>
    </row>
    <row r="41" spans="1:7" ht="15.75" x14ac:dyDescent="0.25">
      <c r="A41" s="105">
        <v>4</v>
      </c>
      <c r="B41" s="95" t="s">
        <v>704</v>
      </c>
      <c r="C41" s="96"/>
      <c r="D41" s="96"/>
      <c r="E41" s="94"/>
      <c r="F41" s="98">
        <f t="shared" si="2"/>
        <v>68181.818181818177</v>
      </c>
      <c r="G41" s="94"/>
    </row>
    <row r="42" spans="1:7" ht="15.75" x14ac:dyDescent="0.25">
      <c r="A42" s="105">
        <v>5</v>
      </c>
      <c r="B42" s="95" t="s">
        <v>705</v>
      </c>
      <c r="C42" s="96">
        <v>319773</v>
      </c>
      <c r="D42" s="96">
        <v>326591</v>
      </c>
      <c r="E42" s="94"/>
      <c r="F42" s="98">
        <f t="shared" si="2"/>
        <v>61363.818181818177</v>
      </c>
      <c r="G42" s="94"/>
    </row>
    <row r="43" spans="1:7" ht="15.75" x14ac:dyDescent="0.25">
      <c r="A43" s="105">
        <v>6</v>
      </c>
      <c r="B43" s="95" t="s">
        <v>706</v>
      </c>
      <c r="C43" s="96">
        <v>0</v>
      </c>
      <c r="D43" s="96"/>
      <c r="E43" s="94"/>
      <c r="F43" s="98">
        <f t="shared" si="2"/>
        <v>61363.818181818177</v>
      </c>
      <c r="G43" s="94"/>
    </row>
    <row r="44" spans="1:7" ht="15.75" x14ac:dyDescent="0.25">
      <c r="A44" s="105">
        <v>7</v>
      </c>
      <c r="B44" s="95" t="s">
        <v>707</v>
      </c>
      <c r="C44" s="96">
        <v>0</v>
      </c>
      <c r="D44" s="96"/>
      <c r="E44" s="94"/>
      <c r="F44" s="98">
        <f t="shared" si="2"/>
        <v>61363.818181818177</v>
      </c>
      <c r="G44" s="94"/>
    </row>
    <row r="45" spans="1:7" ht="15.75" x14ac:dyDescent="0.25">
      <c r="A45" s="105">
        <v>8</v>
      </c>
      <c r="B45" s="95" t="s">
        <v>708</v>
      </c>
      <c r="C45" s="96">
        <v>306817</v>
      </c>
      <c r="D45" s="96"/>
      <c r="E45" s="94"/>
      <c r="F45" s="98">
        <f t="shared" si="2"/>
        <v>368180.81818181818</v>
      </c>
      <c r="G45" s="94"/>
    </row>
    <row r="46" spans="1:7" ht="15.75" x14ac:dyDescent="0.25">
      <c r="A46" s="105">
        <v>9</v>
      </c>
      <c r="B46" s="95" t="s">
        <v>709</v>
      </c>
      <c r="C46" s="96">
        <v>0</v>
      </c>
      <c r="D46" s="96"/>
      <c r="E46" s="94"/>
      <c r="F46" s="98">
        <f t="shared" si="2"/>
        <v>368180.81818181818</v>
      </c>
      <c r="G46" s="94"/>
    </row>
    <row r="47" spans="1:7" ht="15.75" x14ac:dyDescent="0.25">
      <c r="A47" s="105">
        <v>10</v>
      </c>
      <c r="B47" s="95" t="s">
        <v>710</v>
      </c>
      <c r="C47" s="96">
        <v>109091</v>
      </c>
      <c r="D47" s="96">
        <v>109091</v>
      </c>
      <c r="E47" s="94"/>
      <c r="F47" s="98">
        <f t="shared" si="2"/>
        <v>368180.81818181818</v>
      </c>
      <c r="G47" s="94"/>
    </row>
    <row r="48" spans="1:7" ht="15.75" x14ac:dyDescent="0.25">
      <c r="A48" s="105">
        <v>11</v>
      </c>
      <c r="B48" s="95" t="s">
        <v>711</v>
      </c>
      <c r="C48" s="96">
        <v>0</v>
      </c>
      <c r="D48" s="96">
        <v>0</v>
      </c>
      <c r="E48" s="94"/>
      <c r="F48" s="98">
        <f t="shared" si="2"/>
        <v>368180.81818181818</v>
      </c>
      <c r="G48" s="94"/>
    </row>
    <row r="49" spans="1:7" ht="15.75" x14ac:dyDescent="0.25">
      <c r="A49" s="105">
        <v>12</v>
      </c>
      <c r="B49" s="95" t="s">
        <v>712</v>
      </c>
      <c r="C49" s="96">
        <v>0</v>
      </c>
      <c r="D49" s="96">
        <v>368181</v>
      </c>
      <c r="E49" s="94"/>
      <c r="F49" s="98">
        <f t="shared" si="2"/>
        <v>-0.18181818182347342</v>
      </c>
      <c r="G49" s="94"/>
    </row>
    <row r="50" spans="1:7" ht="15.75" x14ac:dyDescent="0.25">
      <c r="A50" s="105"/>
      <c r="B50" s="95"/>
      <c r="C50" s="96"/>
      <c r="D50" s="96"/>
      <c r="E50" s="94"/>
      <c r="F50" s="98"/>
      <c r="G50" s="94"/>
    </row>
    <row r="51" spans="1:7" ht="15.75" x14ac:dyDescent="0.25">
      <c r="A51" s="101"/>
      <c r="B51" s="102" t="s">
        <v>700</v>
      </c>
      <c r="C51" s="103">
        <f t="shared" ref="C51:D51" si="3">SUM(C38:C49)</f>
        <v>909339.81818181812</v>
      </c>
      <c r="D51" s="103">
        <f t="shared" si="3"/>
        <v>909340</v>
      </c>
      <c r="E51" s="101"/>
      <c r="F51" s="104">
        <f>C51-D51</f>
        <v>-0.18181818188168108</v>
      </c>
      <c r="G51" s="101"/>
    </row>
    <row r="52" spans="1:7" ht="15.75" x14ac:dyDescent="0.25">
      <c r="A52" s="92"/>
      <c r="F52" s="622" t="s">
        <v>734</v>
      </c>
      <c r="G52" s="622"/>
    </row>
    <row r="53" spans="1:7" ht="15.75" x14ac:dyDescent="0.25">
      <c r="A53" s="92"/>
    </row>
    <row r="54" spans="1:7" ht="15.75" x14ac:dyDescent="0.25">
      <c r="A54" s="92"/>
      <c r="B54" s="622" t="s">
        <v>713</v>
      </c>
      <c r="C54" s="622"/>
      <c r="F54" s="622" t="s">
        <v>714</v>
      </c>
      <c r="G54" s="622"/>
    </row>
    <row r="55" spans="1:7" ht="15.75" x14ac:dyDescent="0.25">
      <c r="A55" s="92"/>
      <c r="B55" s="622" t="s">
        <v>736</v>
      </c>
      <c r="C55" s="622"/>
      <c r="F55" s="622" t="s">
        <v>735</v>
      </c>
      <c r="G55" s="622"/>
    </row>
    <row r="56" spans="1:7" ht="15.75" x14ac:dyDescent="0.25">
      <c r="A56" s="92"/>
      <c r="B56" s="622" t="s">
        <v>737</v>
      </c>
      <c r="C56" s="622"/>
      <c r="F56" s="113"/>
      <c r="G56" s="113"/>
    </row>
    <row r="57" spans="1:7" ht="15.75" x14ac:dyDescent="0.25">
      <c r="A57" s="92"/>
      <c r="B57" s="113"/>
      <c r="C57" s="113"/>
      <c r="F57" s="113"/>
      <c r="G57" s="113"/>
    </row>
    <row r="58" spans="1:7" ht="15.75" x14ac:dyDescent="0.25">
      <c r="A58" s="92"/>
      <c r="B58" s="622"/>
      <c r="C58" s="622"/>
    </row>
    <row r="59" spans="1:7" ht="15.75" x14ac:dyDescent="0.25">
      <c r="A59" s="92"/>
    </row>
    <row r="60" spans="1:7" ht="15.75" x14ac:dyDescent="0.25">
      <c r="A60" s="92"/>
      <c r="B60" s="624" t="s">
        <v>623</v>
      </c>
      <c r="C60" s="624"/>
      <c r="F60" s="627" t="s">
        <v>716</v>
      </c>
      <c r="G60" s="627"/>
    </row>
    <row r="61" spans="1:7" ht="15.75" x14ac:dyDescent="0.25">
      <c r="A61" s="92"/>
      <c r="B61" s="625" t="s">
        <v>738</v>
      </c>
      <c r="C61" s="625"/>
      <c r="F61" s="626" t="s">
        <v>740</v>
      </c>
      <c r="G61" s="626"/>
    </row>
    <row r="62" spans="1:7" ht="15.75" x14ac:dyDescent="0.25">
      <c r="A62" s="92"/>
      <c r="B62" s="623" t="s">
        <v>739</v>
      </c>
      <c r="C62" s="623"/>
    </row>
    <row r="63" spans="1:7" ht="15.75" x14ac:dyDescent="0.25">
      <c r="A63" s="92"/>
      <c r="B63" s="116"/>
      <c r="C63" s="116"/>
    </row>
    <row r="64" spans="1:7" ht="15.75" x14ac:dyDescent="0.25">
      <c r="A64" s="621" t="s">
        <v>724</v>
      </c>
      <c r="B64" s="621"/>
      <c r="C64" s="621"/>
      <c r="D64" s="621"/>
      <c r="E64" s="621"/>
      <c r="F64" s="621"/>
      <c r="G64" s="621"/>
    </row>
    <row r="65" spans="1:8" ht="15.75" x14ac:dyDescent="0.25">
      <c r="A65" s="621" t="s">
        <v>718</v>
      </c>
      <c r="B65" s="621"/>
      <c r="C65" s="621"/>
      <c r="D65" s="621"/>
      <c r="E65" s="621"/>
      <c r="F65" s="621"/>
      <c r="G65" s="621"/>
    </row>
    <row r="66" spans="1:8" ht="15.75" x14ac:dyDescent="0.25">
      <c r="A66" s="92"/>
      <c r="B66" s="92"/>
      <c r="C66" s="92"/>
      <c r="D66" s="92"/>
      <c r="E66" s="92"/>
      <c r="F66" s="92"/>
      <c r="G66" s="92"/>
    </row>
    <row r="67" spans="1:8" ht="60" x14ac:dyDescent="0.25">
      <c r="A67" s="93" t="s">
        <v>630</v>
      </c>
      <c r="B67" s="93" t="s">
        <v>719</v>
      </c>
      <c r="C67" s="93" t="s">
        <v>728</v>
      </c>
      <c r="D67" s="93" t="s">
        <v>729</v>
      </c>
      <c r="E67" s="93" t="s">
        <v>720</v>
      </c>
      <c r="F67" s="93" t="s">
        <v>721</v>
      </c>
      <c r="G67" s="93" t="s">
        <v>722</v>
      </c>
    </row>
    <row r="68" spans="1:8" x14ac:dyDescent="0.25">
      <c r="A68" s="93"/>
      <c r="B68" s="93"/>
      <c r="C68" s="93"/>
      <c r="D68" s="93"/>
      <c r="E68" s="93"/>
      <c r="F68" s="93"/>
      <c r="G68" s="93"/>
    </row>
    <row r="69" spans="1:8" ht="15.75" x14ac:dyDescent="0.25">
      <c r="A69" s="105">
        <v>1</v>
      </c>
      <c r="B69" s="95" t="s">
        <v>701</v>
      </c>
      <c r="C69" s="96"/>
      <c r="D69" s="96"/>
      <c r="E69" s="96">
        <v>42430</v>
      </c>
      <c r="F69" s="98">
        <f>C69-D69</f>
        <v>0</v>
      </c>
      <c r="G69" s="94"/>
    </row>
    <row r="70" spans="1:8" ht="15.75" x14ac:dyDescent="0.25">
      <c r="A70" s="105">
        <v>2</v>
      </c>
      <c r="B70" s="95" t="s">
        <v>702</v>
      </c>
      <c r="C70" s="99">
        <v>25500</v>
      </c>
      <c r="D70" s="96">
        <v>0</v>
      </c>
      <c r="E70" s="94"/>
      <c r="F70" s="98">
        <f>F69+C70-D70</f>
        <v>25500</v>
      </c>
      <c r="G70" s="94"/>
    </row>
    <row r="71" spans="1:8" ht="15.75" x14ac:dyDescent="0.25">
      <c r="A71" s="105">
        <v>3</v>
      </c>
      <c r="B71" s="95" t="s">
        <v>703</v>
      </c>
      <c r="C71" s="96"/>
      <c r="D71" s="96"/>
      <c r="E71" s="94"/>
      <c r="F71" s="98">
        <f>F70+C71-D71</f>
        <v>25500</v>
      </c>
      <c r="G71" s="94"/>
    </row>
    <row r="72" spans="1:8" ht="15.75" x14ac:dyDescent="0.25">
      <c r="A72" s="105">
        <v>4</v>
      </c>
      <c r="B72" s="95" t="s">
        <v>704</v>
      </c>
      <c r="C72" s="96"/>
      <c r="D72" s="96"/>
      <c r="E72" s="94"/>
      <c r="F72" s="98">
        <f t="shared" ref="F72:F80" si="4">F71+C72-D72</f>
        <v>25500</v>
      </c>
      <c r="G72" s="94"/>
      <c r="H72" s="91"/>
    </row>
    <row r="73" spans="1:8" ht="15.75" x14ac:dyDescent="0.25">
      <c r="A73" s="105">
        <v>5</v>
      </c>
      <c r="B73" s="95" t="s">
        <v>705</v>
      </c>
      <c r="C73" s="96">
        <v>3000</v>
      </c>
      <c r="D73" s="96">
        <v>25500</v>
      </c>
      <c r="E73" s="96"/>
      <c r="F73" s="98">
        <f t="shared" si="4"/>
        <v>3000</v>
      </c>
      <c r="G73" s="94"/>
    </row>
    <row r="74" spans="1:8" ht="15.75" x14ac:dyDescent="0.25">
      <c r="A74" s="105">
        <v>6</v>
      </c>
      <c r="B74" s="95" t="s">
        <v>706</v>
      </c>
      <c r="C74" s="96">
        <v>36200</v>
      </c>
      <c r="D74" s="96"/>
      <c r="E74" s="94"/>
      <c r="F74" s="98">
        <f t="shared" si="4"/>
        <v>39200</v>
      </c>
      <c r="G74" s="94"/>
    </row>
    <row r="75" spans="1:8" ht="15.75" x14ac:dyDescent="0.25">
      <c r="A75" s="105">
        <v>7</v>
      </c>
      <c r="B75" s="95" t="s">
        <v>707</v>
      </c>
      <c r="C75" s="96">
        <v>0</v>
      </c>
      <c r="D75" s="96"/>
      <c r="E75" s="94"/>
      <c r="F75" s="98">
        <f t="shared" si="4"/>
        <v>39200</v>
      </c>
      <c r="G75" s="94"/>
    </row>
    <row r="76" spans="1:8" ht="15.75" x14ac:dyDescent="0.25">
      <c r="A76" s="105">
        <v>8</v>
      </c>
      <c r="B76" s="95" t="s">
        <v>708</v>
      </c>
      <c r="C76" s="96">
        <v>346432</v>
      </c>
      <c r="D76" s="96"/>
      <c r="E76" s="94"/>
      <c r="F76" s="98">
        <f t="shared" si="4"/>
        <v>385632</v>
      </c>
      <c r="G76" s="94"/>
    </row>
    <row r="77" spans="1:8" ht="15.75" x14ac:dyDescent="0.25">
      <c r="A77" s="105">
        <v>9</v>
      </c>
      <c r="B77" s="95" t="s">
        <v>709</v>
      </c>
      <c r="C77" s="96">
        <v>54480</v>
      </c>
      <c r="D77" s="96"/>
      <c r="E77" s="94"/>
      <c r="F77" s="98">
        <f t="shared" si="4"/>
        <v>440112</v>
      </c>
      <c r="G77" s="94"/>
    </row>
    <row r="78" spans="1:8" ht="15.75" x14ac:dyDescent="0.25">
      <c r="A78" s="105">
        <v>10</v>
      </c>
      <c r="B78" s="95" t="s">
        <v>710</v>
      </c>
      <c r="C78" s="96">
        <v>432680</v>
      </c>
      <c r="D78" s="96">
        <v>0</v>
      </c>
      <c r="E78" s="94"/>
      <c r="F78" s="98">
        <f t="shared" si="4"/>
        <v>872792</v>
      </c>
      <c r="G78" s="94"/>
    </row>
    <row r="79" spans="1:8" ht="15.75" x14ac:dyDescent="0.25">
      <c r="A79" s="105">
        <v>11</v>
      </c>
      <c r="B79" s="95" t="s">
        <v>711</v>
      </c>
      <c r="C79" s="96">
        <v>0</v>
      </c>
      <c r="D79" s="96">
        <v>0</v>
      </c>
      <c r="E79" s="94"/>
      <c r="F79" s="98">
        <f t="shared" si="4"/>
        <v>872792</v>
      </c>
      <c r="G79" s="94"/>
    </row>
    <row r="80" spans="1:8" ht="15.75" x14ac:dyDescent="0.25">
      <c r="A80" s="105">
        <v>12</v>
      </c>
      <c r="B80" s="95" t="s">
        <v>712</v>
      </c>
      <c r="C80" s="96">
        <v>892240</v>
      </c>
      <c r="D80" s="96">
        <v>1754032</v>
      </c>
      <c r="E80" s="94"/>
      <c r="F80" s="98">
        <f t="shared" si="4"/>
        <v>11000</v>
      </c>
      <c r="G80" s="94"/>
    </row>
    <row r="81" spans="1:8" ht="15.75" x14ac:dyDescent="0.25">
      <c r="A81" s="105"/>
      <c r="B81" s="95"/>
      <c r="C81" s="96"/>
      <c r="D81" s="96"/>
      <c r="E81" s="94"/>
      <c r="F81" s="98"/>
      <c r="G81" s="94"/>
    </row>
    <row r="82" spans="1:8" ht="15.75" x14ac:dyDescent="0.25">
      <c r="A82" s="101"/>
      <c r="B82" s="102" t="s">
        <v>700</v>
      </c>
      <c r="C82" s="103">
        <f t="shared" ref="C82:D82" si="5">SUM(C69:C80)</f>
        <v>1790532</v>
      </c>
      <c r="D82" s="103">
        <f t="shared" si="5"/>
        <v>1779532</v>
      </c>
      <c r="E82" s="101"/>
      <c r="F82" s="104">
        <f>C82-D82</f>
        <v>11000</v>
      </c>
      <c r="G82" s="101"/>
    </row>
    <row r="83" spans="1:8" ht="15.75" x14ac:dyDescent="0.25">
      <c r="A83" s="92"/>
      <c r="F83" s="622" t="s">
        <v>734</v>
      </c>
      <c r="G83" s="622"/>
      <c r="H83" s="91"/>
    </row>
    <row r="84" spans="1:8" ht="15.75" x14ac:dyDescent="0.25">
      <c r="A84" s="92"/>
      <c r="H84" s="91"/>
    </row>
    <row r="85" spans="1:8" ht="15.75" x14ac:dyDescent="0.25">
      <c r="A85" s="92"/>
      <c r="B85" s="622" t="s">
        <v>713</v>
      </c>
      <c r="C85" s="622"/>
      <c r="F85" s="622" t="s">
        <v>714</v>
      </c>
      <c r="G85" s="622"/>
      <c r="H85" s="91"/>
    </row>
    <row r="86" spans="1:8" ht="15.75" x14ac:dyDescent="0.25">
      <c r="A86" s="92"/>
      <c r="B86" s="622" t="s">
        <v>736</v>
      </c>
      <c r="C86" s="622"/>
      <c r="F86" s="622" t="s">
        <v>735</v>
      </c>
      <c r="G86" s="622"/>
      <c r="H86" s="91"/>
    </row>
    <row r="87" spans="1:8" ht="15.75" x14ac:dyDescent="0.25">
      <c r="A87" s="92"/>
      <c r="B87" s="622" t="s">
        <v>737</v>
      </c>
      <c r="C87" s="622"/>
      <c r="F87" s="113"/>
      <c r="G87" s="113"/>
      <c r="H87" s="91"/>
    </row>
    <row r="88" spans="1:8" ht="15.75" x14ac:dyDescent="0.25">
      <c r="A88" s="92"/>
      <c r="B88" s="113"/>
      <c r="C88" s="113"/>
      <c r="F88" s="113"/>
      <c r="G88" s="113"/>
      <c r="H88" s="91"/>
    </row>
    <row r="89" spans="1:8" ht="15.75" x14ac:dyDescent="0.25">
      <c r="A89" s="92"/>
      <c r="B89" s="622"/>
      <c r="C89" s="622"/>
      <c r="H89" s="91"/>
    </row>
    <row r="90" spans="1:8" ht="15.75" x14ac:dyDescent="0.25">
      <c r="A90" s="92"/>
      <c r="H90" s="91"/>
    </row>
    <row r="91" spans="1:8" ht="15.75" x14ac:dyDescent="0.25">
      <c r="A91" s="92"/>
      <c r="B91" s="624" t="s">
        <v>623</v>
      </c>
      <c r="C91" s="624"/>
      <c r="F91" s="627" t="s">
        <v>716</v>
      </c>
      <c r="G91" s="627"/>
      <c r="H91" s="91"/>
    </row>
    <row r="92" spans="1:8" ht="15.75" x14ac:dyDescent="0.25">
      <c r="A92" s="92"/>
      <c r="B92" s="625" t="s">
        <v>738</v>
      </c>
      <c r="C92" s="625"/>
      <c r="F92" s="626" t="s">
        <v>740</v>
      </c>
      <c r="G92" s="626"/>
      <c r="H92" s="91"/>
    </row>
    <row r="93" spans="1:8" ht="15.75" x14ac:dyDescent="0.25">
      <c r="A93" s="92"/>
      <c r="B93" s="623" t="s">
        <v>739</v>
      </c>
      <c r="C93" s="623"/>
      <c r="H93" s="91"/>
    </row>
    <row r="94" spans="1:8" ht="15.75" x14ac:dyDescent="0.25">
      <c r="A94" s="621" t="s">
        <v>1943</v>
      </c>
      <c r="B94" s="621"/>
      <c r="C94" s="621"/>
      <c r="D94" s="621"/>
      <c r="E94" s="621"/>
      <c r="F94" s="621"/>
      <c r="G94" s="621"/>
      <c r="H94" s="91"/>
    </row>
    <row r="95" spans="1:8" ht="15.75" x14ac:dyDescent="0.25">
      <c r="A95" s="621" t="s">
        <v>718</v>
      </c>
      <c r="B95" s="621"/>
      <c r="C95" s="621"/>
      <c r="D95" s="621"/>
      <c r="E95" s="621"/>
      <c r="F95" s="621"/>
      <c r="G95" s="621"/>
      <c r="H95" s="91"/>
    </row>
    <row r="96" spans="1:8" ht="15.75" x14ac:dyDescent="0.25">
      <c r="A96" s="92"/>
      <c r="B96" s="92"/>
      <c r="C96" s="92"/>
      <c r="D96" s="92"/>
      <c r="E96" s="92"/>
      <c r="F96" s="92"/>
      <c r="G96" s="92"/>
      <c r="H96" s="91"/>
    </row>
    <row r="97" spans="1:8" ht="60" x14ac:dyDescent="0.25">
      <c r="A97" s="93" t="s">
        <v>630</v>
      </c>
      <c r="B97" s="93" t="s">
        <v>719</v>
      </c>
      <c r="C97" s="93" t="s">
        <v>1944</v>
      </c>
      <c r="D97" s="93" t="s">
        <v>1945</v>
      </c>
      <c r="E97" s="93" t="s">
        <v>720</v>
      </c>
      <c r="F97" s="93" t="s">
        <v>721</v>
      </c>
      <c r="G97" s="93" t="s">
        <v>722</v>
      </c>
      <c r="H97" s="91"/>
    </row>
    <row r="98" spans="1:8" x14ac:dyDescent="0.25">
      <c r="A98" s="93"/>
      <c r="B98" s="93"/>
      <c r="C98" s="93"/>
      <c r="D98" s="93"/>
      <c r="E98" s="93"/>
      <c r="F98" s="93"/>
      <c r="G98" s="93"/>
      <c r="H98" s="91"/>
    </row>
    <row r="99" spans="1:8" ht="15.75" x14ac:dyDescent="0.25">
      <c r="A99" s="105">
        <v>1</v>
      </c>
      <c r="B99" s="95" t="s">
        <v>701</v>
      </c>
      <c r="C99" s="96"/>
      <c r="D99" s="96"/>
      <c r="E99" s="96">
        <v>0</v>
      </c>
      <c r="F99" s="98">
        <f>C99-D99</f>
        <v>0</v>
      </c>
      <c r="G99" s="94"/>
    </row>
    <row r="100" spans="1:8" ht="15.75" x14ac:dyDescent="0.25">
      <c r="A100" s="105">
        <v>2</v>
      </c>
      <c r="B100" s="95" t="s">
        <v>702</v>
      </c>
      <c r="C100" s="99">
        <v>0</v>
      </c>
      <c r="D100" s="96">
        <v>0</v>
      </c>
      <c r="E100" s="94"/>
      <c r="F100" s="98">
        <f>F99+C100-D100</f>
        <v>0</v>
      </c>
      <c r="G100" s="94"/>
    </row>
    <row r="101" spans="1:8" ht="15.75" x14ac:dyDescent="0.25">
      <c r="A101" s="105">
        <v>3</v>
      </c>
      <c r="B101" s="95" t="s">
        <v>703</v>
      </c>
      <c r="C101" s="96"/>
      <c r="D101" s="96"/>
      <c r="E101" s="94"/>
      <c r="F101" s="98">
        <f>F100+C101-D101</f>
        <v>0</v>
      </c>
      <c r="G101" s="94"/>
    </row>
    <row r="102" spans="1:8" ht="15.75" x14ac:dyDescent="0.25">
      <c r="A102" s="105">
        <v>4</v>
      </c>
      <c r="B102" s="95" t="s">
        <v>704</v>
      </c>
      <c r="C102" s="96"/>
      <c r="D102" s="96"/>
      <c r="E102" s="94"/>
      <c r="F102" s="98">
        <f t="shared" ref="F102:F110" si="6">F101+C102-D102</f>
        <v>0</v>
      </c>
      <c r="G102" s="94"/>
    </row>
    <row r="103" spans="1:8" ht="15.75" x14ac:dyDescent="0.25">
      <c r="A103" s="105">
        <v>5</v>
      </c>
      <c r="B103" s="95" t="s">
        <v>705</v>
      </c>
      <c r="C103" s="96">
        <v>0</v>
      </c>
      <c r="D103" s="96">
        <v>0</v>
      </c>
      <c r="E103" s="96"/>
      <c r="F103" s="98">
        <f t="shared" si="6"/>
        <v>0</v>
      </c>
      <c r="G103" s="94"/>
    </row>
    <row r="104" spans="1:8" ht="15.75" x14ac:dyDescent="0.25">
      <c r="A104" s="105">
        <v>6</v>
      </c>
      <c r="B104" s="95" t="s">
        <v>706</v>
      </c>
      <c r="C104" s="96">
        <v>0</v>
      </c>
      <c r="D104" s="96"/>
      <c r="E104" s="94"/>
      <c r="F104" s="98">
        <f t="shared" si="6"/>
        <v>0</v>
      </c>
      <c r="G104" s="94"/>
    </row>
    <row r="105" spans="1:8" ht="15.75" x14ac:dyDescent="0.25">
      <c r="A105" s="105">
        <v>7</v>
      </c>
      <c r="B105" s="95" t="s">
        <v>707</v>
      </c>
      <c r="C105" s="96">
        <v>0</v>
      </c>
      <c r="D105" s="96"/>
      <c r="E105" s="94"/>
      <c r="F105" s="98">
        <f t="shared" si="6"/>
        <v>0</v>
      </c>
      <c r="G105" s="94"/>
    </row>
    <row r="106" spans="1:8" ht="15.75" x14ac:dyDescent="0.25">
      <c r="A106" s="105">
        <v>8</v>
      </c>
      <c r="B106" s="95" t="s">
        <v>708</v>
      </c>
      <c r="C106" s="96">
        <v>0</v>
      </c>
      <c r="D106" s="96"/>
      <c r="E106" s="94"/>
      <c r="F106" s="98">
        <f t="shared" si="6"/>
        <v>0</v>
      </c>
      <c r="G106" s="94"/>
    </row>
    <row r="107" spans="1:8" ht="15.75" x14ac:dyDescent="0.25">
      <c r="A107" s="105">
        <v>9</v>
      </c>
      <c r="B107" s="95" t="s">
        <v>709</v>
      </c>
      <c r="C107" s="96">
        <v>0</v>
      </c>
      <c r="D107" s="96"/>
      <c r="E107" s="94"/>
      <c r="F107" s="98">
        <f t="shared" si="6"/>
        <v>0</v>
      </c>
      <c r="G107" s="94"/>
    </row>
    <row r="108" spans="1:8" ht="15.75" x14ac:dyDescent="0.25">
      <c r="A108" s="105">
        <v>10</v>
      </c>
      <c r="B108" s="95" t="s">
        <v>710</v>
      </c>
      <c r="C108" s="96">
        <v>0</v>
      </c>
      <c r="D108" s="96">
        <v>0</v>
      </c>
      <c r="E108" s="94"/>
      <c r="F108" s="98">
        <f t="shared" si="6"/>
        <v>0</v>
      </c>
      <c r="G108" s="94"/>
    </row>
    <row r="109" spans="1:8" ht="15.75" x14ac:dyDescent="0.25">
      <c r="A109" s="105">
        <v>11</v>
      </c>
      <c r="B109" s="95" t="s">
        <v>711</v>
      </c>
      <c r="C109" s="96">
        <v>0</v>
      </c>
      <c r="D109" s="96">
        <v>0</v>
      </c>
      <c r="E109" s="94"/>
      <c r="F109" s="98">
        <f t="shared" si="6"/>
        <v>0</v>
      </c>
      <c r="G109" s="94" t="s">
        <v>1947</v>
      </c>
    </row>
    <row r="110" spans="1:8" ht="15.75" x14ac:dyDescent="0.25">
      <c r="A110" s="105">
        <v>12</v>
      </c>
      <c r="B110" s="95" t="s">
        <v>712</v>
      </c>
      <c r="C110" s="96">
        <v>1483273</v>
      </c>
      <c r="D110" s="96">
        <v>1483273</v>
      </c>
      <c r="E110" s="94"/>
      <c r="F110" s="98">
        <f t="shared" si="6"/>
        <v>0</v>
      </c>
      <c r="G110" s="94" t="s">
        <v>1946</v>
      </c>
    </row>
    <row r="111" spans="1:8" ht="15.75" x14ac:dyDescent="0.25">
      <c r="A111" s="105"/>
      <c r="B111" s="95"/>
      <c r="C111" s="96"/>
      <c r="D111" s="96"/>
      <c r="E111" s="94"/>
      <c r="F111" s="98"/>
      <c r="G111" s="94" t="s">
        <v>1948</v>
      </c>
    </row>
    <row r="112" spans="1:8" ht="15.75" x14ac:dyDescent="0.25">
      <c r="A112" s="101"/>
      <c r="B112" s="102" t="s">
        <v>700</v>
      </c>
      <c r="C112" s="103">
        <f t="shared" ref="C112:D112" si="7">SUM(C99:C110)</f>
        <v>1483273</v>
      </c>
      <c r="D112" s="103">
        <f t="shared" si="7"/>
        <v>1483273</v>
      </c>
      <c r="E112" s="101"/>
      <c r="F112" s="104">
        <f>C112-D112</f>
        <v>0</v>
      </c>
      <c r="G112" s="101"/>
    </row>
    <row r="113" spans="1:7" ht="15.75" x14ac:dyDescent="0.25">
      <c r="A113" s="92"/>
      <c r="F113" s="622" t="s">
        <v>734</v>
      </c>
      <c r="G113" s="622"/>
    </row>
    <row r="114" spans="1:7" ht="15.75" x14ac:dyDescent="0.25">
      <c r="A114" s="92"/>
    </row>
    <row r="115" spans="1:7" ht="15.75" x14ac:dyDescent="0.25">
      <c r="A115" s="92"/>
      <c r="B115" s="622" t="s">
        <v>713</v>
      </c>
      <c r="C115" s="622"/>
      <c r="F115" s="622" t="s">
        <v>714</v>
      </c>
      <c r="G115" s="622"/>
    </row>
    <row r="116" spans="1:7" ht="15.75" x14ac:dyDescent="0.25">
      <c r="A116" s="92"/>
      <c r="B116" s="622" t="s">
        <v>736</v>
      </c>
      <c r="C116" s="622"/>
      <c r="F116" s="622" t="s">
        <v>735</v>
      </c>
      <c r="G116" s="622"/>
    </row>
    <row r="117" spans="1:7" ht="15.75" x14ac:dyDescent="0.25">
      <c r="A117" s="92"/>
      <c r="B117" s="622" t="s">
        <v>737</v>
      </c>
      <c r="C117" s="622"/>
      <c r="F117" s="486"/>
      <c r="G117" s="486"/>
    </row>
    <row r="118" spans="1:7" ht="15.75" x14ac:dyDescent="0.25">
      <c r="A118" s="92"/>
      <c r="B118" s="486"/>
      <c r="C118" s="486"/>
      <c r="F118" s="486"/>
      <c r="G118" s="486"/>
    </row>
    <row r="119" spans="1:7" ht="15.75" x14ac:dyDescent="0.25">
      <c r="A119" s="92"/>
      <c r="B119" s="622"/>
      <c r="C119" s="622"/>
    </row>
    <row r="120" spans="1:7" ht="15.75" x14ac:dyDescent="0.25">
      <c r="A120" s="92"/>
    </row>
    <row r="121" spans="1:7" ht="15.75" x14ac:dyDescent="0.25">
      <c r="A121" s="92"/>
      <c r="B121" s="624" t="s">
        <v>623</v>
      </c>
      <c r="C121" s="624"/>
      <c r="F121" s="627" t="s">
        <v>716</v>
      </c>
      <c r="G121" s="627"/>
    </row>
    <row r="122" spans="1:7" ht="15.75" x14ac:dyDescent="0.25">
      <c r="A122" s="92"/>
      <c r="B122" s="625" t="s">
        <v>738</v>
      </c>
      <c r="C122" s="625"/>
      <c r="F122" s="626" t="s">
        <v>740</v>
      </c>
      <c r="G122" s="626"/>
    </row>
    <row r="123" spans="1:7" ht="15.75" x14ac:dyDescent="0.25">
      <c r="A123" s="92"/>
      <c r="B123" s="623" t="s">
        <v>739</v>
      </c>
      <c r="C123" s="623"/>
    </row>
    <row r="124" spans="1:7" ht="15.75" x14ac:dyDescent="0.25">
      <c r="A124" s="92"/>
      <c r="B124" s="576"/>
      <c r="C124" s="576"/>
    </row>
    <row r="125" spans="1:7" ht="15.75" x14ac:dyDescent="0.25">
      <c r="A125" s="621" t="s">
        <v>725</v>
      </c>
      <c r="B125" s="621"/>
      <c r="C125" s="621"/>
      <c r="D125" s="621"/>
      <c r="E125" s="621"/>
      <c r="F125" s="621"/>
      <c r="G125" s="621"/>
    </row>
    <row r="126" spans="1:7" ht="15.75" x14ac:dyDescent="0.25">
      <c r="A126" s="621" t="s">
        <v>718</v>
      </c>
      <c r="B126" s="621"/>
      <c r="C126" s="621"/>
      <c r="D126" s="621"/>
      <c r="E126" s="621"/>
      <c r="F126" s="621"/>
      <c r="G126" s="621"/>
    </row>
    <row r="127" spans="1:7" ht="15.75" x14ac:dyDescent="0.25">
      <c r="A127" s="92"/>
      <c r="B127" s="92"/>
      <c r="C127" s="92"/>
      <c r="D127" s="92"/>
      <c r="E127" s="92"/>
      <c r="F127" s="92"/>
      <c r="G127" s="92"/>
    </row>
    <row r="128" spans="1:7" ht="60" x14ac:dyDescent="0.25">
      <c r="A128" s="93" t="s">
        <v>630</v>
      </c>
      <c r="B128" s="93" t="s">
        <v>719</v>
      </c>
      <c r="C128" s="93" t="s">
        <v>726</v>
      </c>
      <c r="D128" s="93" t="s">
        <v>727</v>
      </c>
      <c r="E128" s="93" t="s">
        <v>720</v>
      </c>
      <c r="F128" s="93" t="s">
        <v>721</v>
      </c>
      <c r="G128" s="93" t="s">
        <v>722</v>
      </c>
    </row>
    <row r="129" spans="1:7" x14ac:dyDescent="0.25">
      <c r="A129" s="93"/>
      <c r="B129" s="93"/>
      <c r="C129" s="93"/>
      <c r="D129" s="93"/>
      <c r="E129" s="93"/>
      <c r="F129" s="93"/>
      <c r="G129" s="93"/>
    </row>
    <row r="130" spans="1:7" ht="15.75" x14ac:dyDescent="0.25">
      <c r="A130" s="105">
        <v>1</v>
      </c>
      <c r="B130" s="95" t="s">
        <v>701</v>
      </c>
      <c r="C130" s="96"/>
      <c r="D130" s="96"/>
      <c r="E130" s="94"/>
      <c r="F130" s="98">
        <f>C130-D130</f>
        <v>0</v>
      </c>
      <c r="G130" s="94"/>
    </row>
    <row r="131" spans="1:7" ht="15.75" x14ac:dyDescent="0.25">
      <c r="A131" s="105">
        <v>2</v>
      </c>
      <c r="B131" s="95" t="s">
        <v>702</v>
      </c>
      <c r="C131" s="100">
        <v>1294091.4545454546</v>
      </c>
      <c r="D131" s="96">
        <v>0</v>
      </c>
      <c r="E131" s="94"/>
      <c r="F131" s="98">
        <f>F130+C131-D131</f>
        <v>1294091.4545454546</v>
      </c>
      <c r="G131" s="94"/>
    </row>
    <row r="132" spans="1:7" ht="15.75" x14ac:dyDescent="0.25">
      <c r="A132" s="105">
        <v>3</v>
      </c>
      <c r="B132" s="95" t="s">
        <v>703</v>
      </c>
      <c r="C132" s="96"/>
      <c r="D132" s="96">
        <v>839546</v>
      </c>
      <c r="E132" s="94"/>
      <c r="F132" s="98">
        <f t="shared" ref="F132:F141" si="8">F131+C132-D132</f>
        <v>454545.45454545459</v>
      </c>
      <c r="G132" s="94"/>
    </row>
    <row r="133" spans="1:7" ht="15.75" x14ac:dyDescent="0.25">
      <c r="A133" s="105">
        <v>4</v>
      </c>
      <c r="B133" s="95" t="s">
        <v>704</v>
      </c>
      <c r="C133" s="96"/>
      <c r="D133" s="96"/>
      <c r="E133" s="94"/>
      <c r="F133" s="98">
        <f t="shared" si="8"/>
        <v>454545.45454545459</v>
      </c>
      <c r="G133" s="94"/>
    </row>
    <row r="134" spans="1:7" ht="15.75" x14ac:dyDescent="0.25">
      <c r="A134" s="105">
        <v>5</v>
      </c>
      <c r="B134" s="95" t="s">
        <v>705</v>
      </c>
      <c r="C134" s="96">
        <v>2131818</v>
      </c>
      <c r="D134" s="96">
        <v>2177272</v>
      </c>
      <c r="E134" s="94"/>
      <c r="F134" s="98">
        <f t="shared" si="8"/>
        <v>409091.45454545459</v>
      </c>
      <c r="G134" s="94"/>
    </row>
    <row r="135" spans="1:7" ht="15.75" x14ac:dyDescent="0.25">
      <c r="A135" s="105">
        <v>6</v>
      </c>
      <c r="B135" s="95" t="s">
        <v>706</v>
      </c>
      <c r="C135" s="96">
        <v>0</v>
      </c>
      <c r="D135" s="96"/>
      <c r="E135" s="94"/>
      <c r="F135" s="98">
        <f t="shared" si="8"/>
        <v>409091.45454545459</v>
      </c>
      <c r="G135" s="94"/>
    </row>
    <row r="136" spans="1:7" ht="15.75" x14ac:dyDescent="0.25">
      <c r="A136" s="105">
        <v>7</v>
      </c>
      <c r="B136" s="95" t="s">
        <v>707</v>
      </c>
      <c r="C136" s="96">
        <v>0</v>
      </c>
      <c r="D136" s="96"/>
      <c r="E136" s="94"/>
      <c r="F136" s="98">
        <f t="shared" si="8"/>
        <v>409091.45454545459</v>
      </c>
      <c r="G136" s="94"/>
    </row>
    <row r="137" spans="1:7" ht="15.75" x14ac:dyDescent="0.25">
      <c r="A137" s="105">
        <v>8</v>
      </c>
      <c r="B137" s="95" t="s">
        <v>708</v>
      </c>
      <c r="C137" s="96">
        <v>1863638</v>
      </c>
      <c r="D137" s="96"/>
      <c r="E137" s="94"/>
      <c r="F137" s="98">
        <f t="shared" si="8"/>
        <v>2272729.4545454546</v>
      </c>
      <c r="G137" s="94"/>
    </row>
    <row r="138" spans="1:7" ht="15.75" x14ac:dyDescent="0.25">
      <c r="A138" s="105">
        <v>9</v>
      </c>
      <c r="B138" s="95" t="s">
        <v>709</v>
      </c>
      <c r="C138" s="96">
        <v>0</v>
      </c>
      <c r="D138" s="96"/>
      <c r="E138" s="94"/>
      <c r="F138" s="98">
        <f t="shared" si="8"/>
        <v>2272729.4545454546</v>
      </c>
      <c r="G138" s="94"/>
    </row>
    <row r="139" spans="1:7" ht="15.75" x14ac:dyDescent="0.25">
      <c r="A139" s="105">
        <v>10</v>
      </c>
      <c r="B139" s="95" t="s">
        <v>710</v>
      </c>
      <c r="C139" s="96">
        <v>727273</v>
      </c>
      <c r="D139" s="96">
        <v>727273</v>
      </c>
      <c r="E139" s="94"/>
      <c r="F139" s="98">
        <f t="shared" si="8"/>
        <v>2272729.4545454546</v>
      </c>
      <c r="G139" s="577" t="s">
        <v>1949</v>
      </c>
    </row>
    <row r="140" spans="1:7" ht="15.75" x14ac:dyDescent="0.25">
      <c r="A140" s="105">
        <v>11</v>
      </c>
      <c r="B140" s="95" t="s">
        <v>711</v>
      </c>
      <c r="C140" s="96">
        <v>0</v>
      </c>
      <c r="D140" s="96">
        <v>0</v>
      </c>
      <c r="E140" s="94"/>
      <c r="F140" s="98">
        <f t="shared" si="8"/>
        <v>2272729.4545454546</v>
      </c>
      <c r="G140" s="577" t="s">
        <v>1950</v>
      </c>
    </row>
    <row r="141" spans="1:7" ht="15.75" x14ac:dyDescent="0.25">
      <c r="A141" s="105">
        <v>12</v>
      </c>
      <c r="B141" s="95" t="s">
        <v>712</v>
      </c>
      <c r="C141" s="96">
        <v>7416364</v>
      </c>
      <c r="D141" s="96">
        <v>9689093</v>
      </c>
      <c r="E141" s="94"/>
      <c r="F141" s="98">
        <f t="shared" si="8"/>
        <v>0.45454545505344868</v>
      </c>
      <c r="G141" s="577" t="s">
        <v>1951</v>
      </c>
    </row>
    <row r="142" spans="1:7" ht="15.75" x14ac:dyDescent="0.25">
      <c r="A142" s="105"/>
      <c r="B142" s="95"/>
      <c r="C142" s="96"/>
      <c r="D142" s="96"/>
      <c r="E142" s="94"/>
      <c r="F142" s="98"/>
      <c r="G142" s="577" t="s">
        <v>1952</v>
      </c>
    </row>
    <row r="143" spans="1:7" ht="15.75" x14ac:dyDescent="0.25">
      <c r="A143" s="101"/>
      <c r="B143" s="102" t="s">
        <v>700</v>
      </c>
      <c r="C143" s="103">
        <f t="shared" ref="C143:D143" si="9">SUM(C130:C141)</f>
        <v>13433184.454545455</v>
      </c>
      <c r="D143" s="103">
        <f t="shared" si="9"/>
        <v>13433184</v>
      </c>
      <c r="E143" s="101"/>
      <c r="F143" s="104">
        <f>C143-D143</f>
        <v>0.45454545505344868</v>
      </c>
      <c r="G143" s="101"/>
    </row>
    <row r="144" spans="1:7" x14ac:dyDescent="0.25">
      <c r="F144" s="622" t="s">
        <v>734</v>
      </c>
      <c r="G144" s="622"/>
    </row>
    <row r="146" spans="2:7" x14ac:dyDescent="0.25">
      <c r="B146" s="622" t="s">
        <v>713</v>
      </c>
      <c r="C146" s="622"/>
      <c r="F146" s="622" t="s">
        <v>714</v>
      </c>
      <c r="G146" s="622"/>
    </row>
    <row r="147" spans="2:7" x14ac:dyDescent="0.25">
      <c r="B147" s="622" t="s">
        <v>736</v>
      </c>
      <c r="C147" s="622"/>
      <c r="F147" s="622" t="s">
        <v>735</v>
      </c>
      <c r="G147" s="622"/>
    </row>
    <row r="148" spans="2:7" x14ac:dyDescent="0.25">
      <c r="B148" s="622" t="s">
        <v>737</v>
      </c>
      <c r="C148" s="622"/>
      <c r="F148" s="113"/>
      <c r="G148" s="113"/>
    </row>
    <row r="149" spans="2:7" x14ac:dyDescent="0.25">
      <c r="B149" s="113"/>
      <c r="C149" s="113"/>
      <c r="F149" s="113"/>
      <c r="G149" s="113"/>
    </row>
    <row r="150" spans="2:7" x14ac:dyDescent="0.25">
      <c r="B150" s="622"/>
      <c r="C150" s="622"/>
      <c r="E150" s="90">
        <v>7416364</v>
      </c>
    </row>
    <row r="151" spans="2:7" x14ac:dyDescent="0.25">
      <c r="E151" s="91">
        <f>E150+D141</f>
        <v>17105457</v>
      </c>
    </row>
    <row r="152" spans="2:7" x14ac:dyDescent="0.25">
      <c r="B152" s="624" t="s">
        <v>623</v>
      </c>
      <c r="C152" s="624"/>
      <c r="F152" s="627" t="s">
        <v>716</v>
      </c>
      <c r="G152" s="627"/>
    </row>
    <row r="153" spans="2:7" x14ac:dyDescent="0.25">
      <c r="B153" s="625" t="s">
        <v>738</v>
      </c>
      <c r="C153" s="625"/>
      <c r="F153" s="626" t="s">
        <v>740</v>
      </c>
      <c r="G153" s="626"/>
    </row>
    <row r="154" spans="2:7" x14ac:dyDescent="0.25">
      <c r="B154" s="623" t="s">
        <v>739</v>
      </c>
      <c r="C154" s="623"/>
    </row>
  </sheetData>
  <mergeCells count="70">
    <mergeCell ref="B123:C123"/>
    <mergeCell ref="B117:C117"/>
    <mergeCell ref="B119:C119"/>
    <mergeCell ref="B121:C121"/>
    <mergeCell ref="F121:G121"/>
    <mergeCell ref="B122:C122"/>
    <mergeCell ref="F122:G122"/>
    <mergeCell ref="A95:G95"/>
    <mergeCell ref="F113:G113"/>
    <mergeCell ref="B115:C115"/>
    <mergeCell ref="F115:G115"/>
    <mergeCell ref="B116:C116"/>
    <mergeCell ref="F116:G116"/>
    <mergeCell ref="B60:C60"/>
    <mergeCell ref="F60:G60"/>
    <mergeCell ref="B61:C61"/>
    <mergeCell ref="F61:G61"/>
    <mergeCell ref="B26:C26"/>
    <mergeCell ref="B28:C28"/>
    <mergeCell ref="F28:G28"/>
    <mergeCell ref="B29:C29"/>
    <mergeCell ref="F29:G29"/>
    <mergeCell ref="B23:C23"/>
    <mergeCell ref="F23:G23"/>
    <mergeCell ref="A33:G33"/>
    <mergeCell ref="A34:G34"/>
    <mergeCell ref="B24:C24"/>
    <mergeCell ref="B30:C30"/>
    <mergeCell ref="B154:C154"/>
    <mergeCell ref="B150:C150"/>
    <mergeCell ref="B147:C147"/>
    <mergeCell ref="B146:C146"/>
    <mergeCell ref="F153:G153"/>
    <mergeCell ref="F152:G152"/>
    <mergeCell ref="F147:G147"/>
    <mergeCell ref="F146:G146"/>
    <mergeCell ref="B148:C148"/>
    <mergeCell ref="B153:C153"/>
    <mergeCell ref="A126:G126"/>
    <mergeCell ref="B152:C152"/>
    <mergeCell ref="F144:G144"/>
    <mergeCell ref="F83:G83"/>
    <mergeCell ref="B85:C85"/>
    <mergeCell ref="F85:G85"/>
    <mergeCell ref="B92:C92"/>
    <mergeCell ref="F92:G92"/>
    <mergeCell ref="B93:C93"/>
    <mergeCell ref="B86:C86"/>
    <mergeCell ref="F86:G86"/>
    <mergeCell ref="B87:C87"/>
    <mergeCell ref="B89:C89"/>
    <mergeCell ref="B91:C91"/>
    <mergeCell ref="F91:G91"/>
    <mergeCell ref="A94:G94"/>
    <mergeCell ref="A1:G1"/>
    <mergeCell ref="A2:G2"/>
    <mergeCell ref="A64:G64"/>
    <mergeCell ref="A65:G65"/>
    <mergeCell ref="A125:G125"/>
    <mergeCell ref="F52:G52"/>
    <mergeCell ref="B54:C54"/>
    <mergeCell ref="F54:G54"/>
    <mergeCell ref="B55:C55"/>
    <mergeCell ref="F55:G55"/>
    <mergeCell ref="B56:C56"/>
    <mergeCell ref="B58:C58"/>
    <mergeCell ref="B62:C62"/>
    <mergeCell ref="F20:G20"/>
    <mergeCell ref="B22:C22"/>
    <mergeCell ref="F22:G22"/>
  </mergeCells>
  <pageMargins left="1.3779527559055118" right="0.19685039370078741" top="0.39370078740157483" bottom="0.74803149606299213" header="0.31496062992125984" footer="0.31496062992125984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topLeftCell="A7" zoomScale="90" zoomScaleNormal="100" zoomScaleSheetLayoutView="90" workbookViewId="0">
      <selection activeCell="D24" sqref="D24"/>
    </sheetView>
  </sheetViews>
  <sheetFormatPr defaultRowHeight="15" x14ac:dyDescent="0.25"/>
  <cols>
    <col min="2" max="2" width="32" customWidth="1"/>
    <col min="3" max="3" width="27.5703125" customWidth="1"/>
    <col min="4" max="5" width="24.140625" customWidth="1"/>
    <col min="6" max="6" width="34.42578125" customWidth="1"/>
    <col min="7" max="7" width="5.28515625" customWidth="1"/>
  </cols>
  <sheetData>
    <row r="1" spans="1:6" ht="15.75" x14ac:dyDescent="0.25">
      <c r="A1" s="629" t="s">
        <v>785</v>
      </c>
      <c r="B1" s="629"/>
      <c r="C1" s="629"/>
      <c r="D1" s="629"/>
      <c r="E1" s="629"/>
      <c r="F1" s="629"/>
    </row>
    <row r="2" spans="1:6" ht="15.75" x14ac:dyDescent="0.25">
      <c r="A2" s="629" t="s">
        <v>761</v>
      </c>
      <c r="B2" s="629"/>
      <c r="C2" s="629"/>
      <c r="D2" s="629"/>
      <c r="E2" s="629"/>
      <c r="F2" s="629"/>
    </row>
    <row r="4" spans="1:6" ht="20.100000000000001" customHeight="1" x14ac:dyDescent="0.25">
      <c r="A4" s="85" t="s">
        <v>630</v>
      </c>
      <c r="B4" s="85" t="s">
        <v>719</v>
      </c>
      <c r="C4" s="85" t="s">
        <v>786</v>
      </c>
      <c r="D4" s="85" t="s">
        <v>787</v>
      </c>
      <c r="E4" s="85" t="s">
        <v>721</v>
      </c>
      <c r="F4" s="85" t="s">
        <v>722</v>
      </c>
    </row>
    <row r="5" spans="1:6" ht="20.100000000000001" customHeight="1" x14ac:dyDescent="0.25">
      <c r="A5" s="85"/>
      <c r="B5" s="85"/>
      <c r="C5" s="85"/>
      <c r="D5" s="85"/>
      <c r="E5" s="85"/>
      <c r="F5" s="85"/>
    </row>
    <row r="6" spans="1:6" ht="20.100000000000001" customHeight="1" x14ac:dyDescent="0.25">
      <c r="A6" s="105">
        <v>1</v>
      </c>
      <c r="B6" s="95" t="s">
        <v>701</v>
      </c>
      <c r="C6" s="364">
        <v>0</v>
      </c>
      <c r="D6" s="364">
        <v>0</v>
      </c>
      <c r="E6" s="365">
        <f>C6-D6</f>
        <v>0</v>
      </c>
      <c r="F6" s="85"/>
    </row>
    <row r="7" spans="1:6" ht="20.100000000000001" customHeight="1" x14ac:dyDescent="0.25">
      <c r="A7" s="105">
        <v>2</v>
      </c>
      <c r="B7" s="95" t="s">
        <v>702</v>
      </c>
      <c r="C7" s="364">
        <v>37800</v>
      </c>
      <c r="D7" s="364">
        <v>37800</v>
      </c>
      <c r="E7" s="365">
        <f t="shared" ref="E7:E17" si="0">C7-D7</f>
        <v>0</v>
      </c>
      <c r="F7" s="85"/>
    </row>
    <row r="8" spans="1:6" ht="20.100000000000001" customHeight="1" x14ac:dyDescent="0.25">
      <c r="A8" s="105">
        <v>3</v>
      </c>
      <c r="B8" s="95" t="s">
        <v>703</v>
      </c>
      <c r="C8" s="364">
        <v>0</v>
      </c>
      <c r="D8" s="364">
        <v>0</v>
      </c>
      <c r="E8" s="365">
        <f t="shared" si="0"/>
        <v>0</v>
      </c>
      <c r="F8" s="85"/>
    </row>
    <row r="9" spans="1:6" ht="20.100000000000001" customHeight="1" x14ac:dyDescent="0.25">
      <c r="A9" s="105">
        <v>4</v>
      </c>
      <c r="B9" s="95" t="s">
        <v>704</v>
      </c>
      <c r="C9" s="364">
        <v>0</v>
      </c>
      <c r="D9" s="364">
        <v>0</v>
      </c>
      <c r="E9" s="365">
        <f t="shared" si="0"/>
        <v>0</v>
      </c>
      <c r="F9" s="85"/>
    </row>
    <row r="10" spans="1:6" ht="20.100000000000001" customHeight="1" x14ac:dyDescent="0.25">
      <c r="A10" s="105">
        <v>5</v>
      </c>
      <c r="B10" s="95" t="s">
        <v>705</v>
      </c>
      <c r="C10" s="364">
        <v>27720</v>
      </c>
      <c r="D10" s="364">
        <v>27720</v>
      </c>
      <c r="E10" s="365">
        <f t="shared" si="0"/>
        <v>0</v>
      </c>
      <c r="F10" s="85"/>
    </row>
    <row r="11" spans="1:6" ht="20.100000000000001" customHeight="1" x14ac:dyDescent="0.25">
      <c r="A11" s="105">
        <v>6</v>
      </c>
      <c r="B11" s="95" t="s">
        <v>706</v>
      </c>
      <c r="C11" s="364">
        <v>0</v>
      </c>
      <c r="D11" s="364">
        <v>0</v>
      </c>
      <c r="E11" s="365">
        <f t="shared" si="0"/>
        <v>0</v>
      </c>
      <c r="F11" s="85"/>
    </row>
    <row r="12" spans="1:6" ht="20.100000000000001" customHeight="1" x14ac:dyDescent="0.25">
      <c r="A12" s="105">
        <v>7</v>
      </c>
      <c r="B12" s="95" t="s">
        <v>707</v>
      </c>
      <c r="C12" s="364">
        <v>26801</v>
      </c>
      <c r="D12" s="364">
        <v>26801</v>
      </c>
      <c r="E12" s="365">
        <f t="shared" si="0"/>
        <v>0</v>
      </c>
      <c r="F12" s="85"/>
    </row>
    <row r="13" spans="1:6" ht="20.100000000000001" customHeight="1" x14ac:dyDescent="0.25">
      <c r="A13" s="105">
        <v>8</v>
      </c>
      <c r="B13" s="95" t="s">
        <v>708</v>
      </c>
      <c r="C13" s="364">
        <v>47709</v>
      </c>
      <c r="D13" s="364">
        <v>47709</v>
      </c>
      <c r="E13" s="365">
        <f t="shared" si="0"/>
        <v>0</v>
      </c>
      <c r="F13" s="85"/>
    </row>
    <row r="14" spans="1:6" ht="20.100000000000001" customHeight="1" x14ac:dyDescent="0.25">
      <c r="A14" s="105">
        <v>9</v>
      </c>
      <c r="B14" s="95" t="s">
        <v>709</v>
      </c>
      <c r="C14" s="364">
        <v>21090</v>
      </c>
      <c r="D14" s="364">
        <v>21090</v>
      </c>
      <c r="E14" s="365">
        <f t="shared" si="0"/>
        <v>0</v>
      </c>
      <c r="F14" s="85"/>
    </row>
    <row r="15" spans="1:6" ht="20.100000000000001" customHeight="1" x14ac:dyDescent="0.25">
      <c r="A15" s="105">
        <v>10</v>
      </c>
      <c r="B15" s="95" t="s">
        <v>710</v>
      </c>
      <c r="C15" s="364">
        <v>0</v>
      </c>
      <c r="D15" s="364">
        <v>0</v>
      </c>
      <c r="E15" s="365">
        <f t="shared" si="0"/>
        <v>0</v>
      </c>
      <c r="F15" s="85"/>
    </row>
    <row r="16" spans="1:6" ht="20.100000000000001" customHeight="1" x14ac:dyDescent="0.25">
      <c r="A16" s="105">
        <v>11</v>
      </c>
      <c r="B16" s="95" t="s">
        <v>711</v>
      </c>
      <c r="C16" s="364">
        <v>0</v>
      </c>
      <c r="D16" s="364">
        <v>0</v>
      </c>
      <c r="E16" s="365">
        <f t="shared" si="0"/>
        <v>0</v>
      </c>
      <c r="F16" s="85"/>
    </row>
    <row r="17" spans="1:8" ht="20.100000000000001" customHeight="1" x14ac:dyDescent="0.25">
      <c r="A17" s="105">
        <v>12</v>
      </c>
      <c r="B17" s="95" t="s">
        <v>712</v>
      </c>
      <c r="C17" s="364">
        <v>0</v>
      </c>
      <c r="D17" s="364">
        <v>0</v>
      </c>
      <c r="E17" s="365">
        <f t="shared" si="0"/>
        <v>0</v>
      </c>
      <c r="F17" s="85"/>
    </row>
    <row r="18" spans="1:8" ht="20.100000000000001" customHeight="1" x14ac:dyDescent="0.25">
      <c r="A18" s="628" t="s">
        <v>622</v>
      </c>
      <c r="B18" s="628"/>
      <c r="C18" s="366">
        <f>SUM(C6:C17)</f>
        <v>161120</v>
      </c>
      <c r="D18" s="366">
        <f t="shared" ref="D18:E18" si="1">SUM(D6:D17)</f>
        <v>161120</v>
      </c>
      <c r="E18" s="366">
        <f t="shared" si="1"/>
        <v>0</v>
      </c>
      <c r="F18" s="367"/>
    </row>
    <row r="20" spans="1:8" x14ac:dyDescent="0.25">
      <c r="B20" s="114" t="s">
        <v>713</v>
      </c>
      <c r="E20" s="622" t="s">
        <v>734</v>
      </c>
      <c r="F20" s="622"/>
    </row>
    <row r="21" spans="1:8" x14ac:dyDescent="0.25">
      <c r="B21" s="114" t="s">
        <v>736</v>
      </c>
      <c r="G21" s="368"/>
      <c r="H21" s="368"/>
    </row>
    <row r="22" spans="1:8" x14ac:dyDescent="0.25">
      <c r="B22" s="114" t="s">
        <v>737</v>
      </c>
      <c r="E22" s="622" t="s">
        <v>714</v>
      </c>
      <c r="F22" s="622"/>
    </row>
    <row r="23" spans="1:8" x14ac:dyDescent="0.25">
      <c r="B23" s="114"/>
      <c r="C23" s="368"/>
      <c r="D23" s="368"/>
      <c r="E23" s="622" t="s">
        <v>735</v>
      </c>
      <c r="F23" s="622"/>
      <c r="G23" s="368"/>
      <c r="H23" s="368"/>
    </row>
    <row r="24" spans="1:8" x14ac:dyDescent="0.25">
      <c r="B24" s="114"/>
      <c r="C24" s="368"/>
      <c r="D24" s="368"/>
      <c r="E24" s="114"/>
      <c r="G24" s="368"/>
      <c r="H24" s="368"/>
    </row>
    <row r="25" spans="1:8" x14ac:dyDescent="0.25">
      <c r="B25" s="114"/>
      <c r="C25" s="368"/>
      <c r="D25" s="368"/>
      <c r="E25" s="114"/>
      <c r="G25" s="114"/>
      <c r="H25" s="114"/>
    </row>
    <row r="26" spans="1:8" x14ac:dyDescent="0.25">
      <c r="B26" s="115" t="s">
        <v>623</v>
      </c>
      <c r="C26" s="114"/>
      <c r="D26" s="114"/>
      <c r="E26" s="627" t="s">
        <v>716</v>
      </c>
      <c r="F26" s="627"/>
      <c r="G26" s="114"/>
      <c r="H26" s="114"/>
    </row>
    <row r="27" spans="1:8" x14ac:dyDescent="0.25">
      <c r="B27" s="112" t="s">
        <v>738</v>
      </c>
      <c r="C27" s="368"/>
      <c r="D27" s="368"/>
      <c r="E27" s="626" t="s">
        <v>740</v>
      </c>
      <c r="F27" s="626"/>
    </row>
    <row r="28" spans="1:8" x14ac:dyDescent="0.25">
      <c r="B28" s="116" t="s">
        <v>739</v>
      </c>
      <c r="E28" s="627"/>
      <c r="F28" s="627"/>
    </row>
    <row r="29" spans="1:8" ht="15.75" x14ac:dyDescent="0.25">
      <c r="B29" s="92"/>
      <c r="C29" s="369"/>
      <c r="D29" s="369"/>
      <c r="E29" s="626"/>
      <c r="F29" s="626"/>
      <c r="G29" s="370"/>
      <c r="H29" s="370"/>
    </row>
    <row r="30" spans="1:8" ht="15.75" x14ac:dyDescent="0.25">
      <c r="B30" s="92"/>
      <c r="C30" s="371"/>
      <c r="D30" s="371"/>
      <c r="G30" s="372"/>
      <c r="H30" s="372"/>
    </row>
    <row r="31" spans="1:8" ht="15.75" x14ac:dyDescent="0.25">
      <c r="B31" s="92"/>
      <c r="C31" s="373"/>
      <c r="D31" s="373"/>
    </row>
  </sheetData>
  <mergeCells count="10">
    <mergeCell ref="A18:B18"/>
    <mergeCell ref="A1:F1"/>
    <mergeCell ref="A2:F2"/>
    <mergeCell ref="E22:F22"/>
    <mergeCell ref="E20:F20"/>
    <mergeCell ref="E29:F29"/>
    <mergeCell ref="E28:F28"/>
    <mergeCell ref="E23:F23"/>
    <mergeCell ref="E26:F26"/>
    <mergeCell ref="E27:F27"/>
  </mergeCells>
  <pageMargins left="1.3779527559055118" right="0.19685039370078741" top="0.39370078740157483" bottom="0.74803149606299213" header="0.31496062992125984" footer="0.31496062992125984"/>
  <pageSetup paperSize="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view="pageBreakPreview" zoomScaleNormal="100" zoomScaleSheetLayoutView="100" workbookViewId="0">
      <selection activeCell="H14" sqref="H14"/>
    </sheetView>
  </sheetViews>
  <sheetFormatPr defaultRowHeight="15" x14ac:dyDescent="0.25"/>
  <cols>
    <col min="1" max="1" width="4.7109375" customWidth="1"/>
    <col min="2" max="2" width="27.7109375" customWidth="1"/>
    <col min="3" max="3" width="18.140625" customWidth="1"/>
    <col min="4" max="4" width="16.140625" customWidth="1"/>
    <col min="5" max="5" width="19" customWidth="1"/>
    <col min="6" max="6" width="22.7109375" customWidth="1"/>
    <col min="7" max="7" width="16.7109375" customWidth="1"/>
    <col min="8" max="8" width="14.42578125" customWidth="1"/>
    <col min="9" max="9" width="17" customWidth="1"/>
    <col min="10" max="10" width="2.5703125" customWidth="1"/>
  </cols>
  <sheetData>
    <row r="1" spans="1:9" x14ac:dyDescent="0.25">
      <c r="A1" s="622" t="s">
        <v>759</v>
      </c>
      <c r="B1" s="622"/>
      <c r="C1" s="622"/>
      <c r="D1" s="622"/>
      <c r="E1" s="622"/>
      <c r="F1" s="622"/>
      <c r="G1" s="622"/>
      <c r="H1" s="622"/>
      <c r="I1" s="622"/>
    </row>
    <row r="2" spans="1:9" x14ac:dyDescent="0.25">
      <c r="A2" s="622" t="s">
        <v>760</v>
      </c>
      <c r="B2" s="622"/>
      <c r="C2" s="622"/>
      <c r="D2" s="622"/>
      <c r="E2" s="622"/>
      <c r="F2" s="622"/>
      <c r="G2" s="622"/>
      <c r="H2" s="622"/>
      <c r="I2" s="622"/>
    </row>
    <row r="3" spans="1:9" x14ac:dyDescent="0.25">
      <c r="A3" s="622" t="s">
        <v>761</v>
      </c>
      <c r="B3" s="622"/>
      <c r="C3" s="622"/>
      <c r="D3" s="622"/>
      <c r="E3" s="622"/>
      <c r="F3" s="622"/>
      <c r="G3" s="622"/>
      <c r="H3" s="622"/>
      <c r="I3" s="622"/>
    </row>
    <row r="5" spans="1:9" x14ac:dyDescent="0.25">
      <c r="A5" s="85" t="s">
        <v>630</v>
      </c>
      <c r="B5" s="85" t="s">
        <v>762</v>
      </c>
      <c r="C5" s="85" t="s">
        <v>763</v>
      </c>
      <c r="D5" s="85" t="s">
        <v>764</v>
      </c>
      <c r="E5" s="85" t="s">
        <v>765</v>
      </c>
      <c r="F5" s="85" t="s">
        <v>766</v>
      </c>
      <c r="G5" s="85" t="s">
        <v>767</v>
      </c>
      <c r="H5" s="85" t="s">
        <v>768</v>
      </c>
      <c r="I5" s="85" t="s">
        <v>722</v>
      </c>
    </row>
    <row r="6" spans="1:9" x14ac:dyDescent="0.25">
      <c r="A6" s="87"/>
      <c r="B6" s="87"/>
      <c r="C6" s="87"/>
      <c r="D6" s="87"/>
      <c r="E6" s="87"/>
      <c r="F6" s="87"/>
      <c r="G6" s="87"/>
      <c r="H6" s="87"/>
      <c r="I6" s="87"/>
    </row>
    <row r="7" spans="1:9" x14ac:dyDescent="0.25">
      <c r="A7" s="358">
        <v>1</v>
      </c>
      <c r="B7" s="358" t="s">
        <v>775</v>
      </c>
      <c r="C7" s="358"/>
      <c r="D7" s="358"/>
      <c r="E7" s="358"/>
      <c r="F7" s="358"/>
      <c r="G7" s="358"/>
      <c r="H7" s="358"/>
      <c r="I7" s="358"/>
    </row>
    <row r="8" spans="1:9" x14ac:dyDescent="0.25">
      <c r="A8" s="358"/>
      <c r="B8" s="358" t="s">
        <v>776</v>
      </c>
      <c r="C8" s="359">
        <v>96000000</v>
      </c>
      <c r="D8" s="359">
        <v>95890000</v>
      </c>
      <c r="E8" s="359" t="s">
        <v>777</v>
      </c>
      <c r="F8" s="360" t="s">
        <v>778</v>
      </c>
      <c r="G8" s="359">
        <v>95890000</v>
      </c>
      <c r="H8" s="359">
        <v>4794500</v>
      </c>
      <c r="I8" s="359"/>
    </row>
    <row r="9" spans="1:9" x14ac:dyDescent="0.25">
      <c r="A9" s="358"/>
      <c r="B9" s="358"/>
      <c r="C9" s="358"/>
      <c r="D9" s="358"/>
      <c r="E9" s="358"/>
      <c r="F9" s="361" t="s">
        <v>779</v>
      </c>
      <c r="G9" s="358"/>
      <c r="H9" s="358"/>
      <c r="I9" s="358"/>
    </row>
    <row r="10" spans="1:9" x14ac:dyDescent="0.25">
      <c r="A10" s="358"/>
      <c r="B10" s="358"/>
      <c r="C10" s="358"/>
      <c r="D10" s="358"/>
      <c r="E10" s="358"/>
      <c r="F10" s="358"/>
      <c r="G10" s="358"/>
      <c r="H10" s="358"/>
      <c r="I10" s="358"/>
    </row>
    <row r="11" spans="1:9" x14ac:dyDescent="0.25">
      <c r="A11" s="358"/>
      <c r="B11" s="358"/>
      <c r="C11" s="358"/>
      <c r="D11" s="358"/>
      <c r="E11" s="358"/>
      <c r="F11" s="358"/>
      <c r="G11" s="358"/>
      <c r="H11" s="358"/>
      <c r="I11" s="358"/>
    </row>
    <row r="12" spans="1:9" x14ac:dyDescent="0.25">
      <c r="A12" s="358"/>
      <c r="B12" s="358"/>
      <c r="C12" s="358"/>
      <c r="D12" s="358"/>
      <c r="E12" s="358"/>
      <c r="F12" s="358"/>
      <c r="G12" s="358"/>
      <c r="H12" s="358"/>
      <c r="I12" s="358"/>
    </row>
    <row r="13" spans="1:9" x14ac:dyDescent="0.25">
      <c r="A13" s="358"/>
      <c r="B13" s="358"/>
      <c r="C13" s="358"/>
      <c r="D13" s="358"/>
      <c r="E13" s="358"/>
      <c r="F13" s="358"/>
      <c r="G13" s="358"/>
      <c r="H13" s="358"/>
      <c r="I13" s="358"/>
    </row>
    <row r="14" spans="1:9" x14ac:dyDescent="0.25">
      <c r="A14" s="358"/>
      <c r="B14" s="358"/>
      <c r="C14" s="358"/>
      <c r="D14" s="358"/>
      <c r="E14" s="358"/>
      <c r="F14" s="358"/>
      <c r="G14" s="358"/>
      <c r="H14" s="358"/>
      <c r="I14" s="358"/>
    </row>
    <row r="15" spans="1:9" x14ac:dyDescent="0.25">
      <c r="A15" s="358"/>
      <c r="B15" s="358"/>
      <c r="C15" s="358"/>
      <c r="D15" s="358"/>
      <c r="E15" s="358"/>
      <c r="F15" s="358"/>
      <c r="G15" s="358"/>
      <c r="H15" s="358"/>
      <c r="I15" s="358"/>
    </row>
    <row r="16" spans="1:9" x14ac:dyDescent="0.25">
      <c r="A16" s="358"/>
      <c r="B16" s="358"/>
      <c r="C16" s="358"/>
      <c r="D16" s="358"/>
      <c r="E16" s="358"/>
      <c r="F16" s="358"/>
      <c r="G16" s="358"/>
      <c r="H16" s="358"/>
      <c r="I16" s="358"/>
    </row>
    <row r="17" spans="1:9" x14ac:dyDescent="0.25">
      <c r="A17" s="358"/>
      <c r="B17" s="358"/>
      <c r="C17" s="358"/>
      <c r="D17" s="358"/>
      <c r="E17" s="358"/>
      <c r="F17" s="358"/>
      <c r="G17" s="358"/>
      <c r="H17" s="358"/>
      <c r="I17" s="358"/>
    </row>
    <row r="18" spans="1:9" x14ac:dyDescent="0.25">
      <c r="A18" s="358"/>
      <c r="B18" s="358"/>
      <c r="C18" s="358"/>
      <c r="D18" s="358"/>
      <c r="E18" s="358"/>
      <c r="F18" s="358"/>
      <c r="G18" s="358"/>
      <c r="H18" s="358"/>
      <c r="I18" s="358"/>
    </row>
    <row r="19" spans="1:9" x14ac:dyDescent="0.25">
      <c r="A19" s="358"/>
      <c r="B19" s="358"/>
      <c r="C19" s="358"/>
      <c r="D19" s="358"/>
      <c r="E19" s="358"/>
      <c r="F19" s="358"/>
      <c r="G19" s="358"/>
      <c r="H19" s="358"/>
      <c r="I19" s="358"/>
    </row>
    <row r="20" spans="1:9" x14ac:dyDescent="0.25">
      <c r="A20" s="84"/>
      <c r="B20" s="84"/>
      <c r="C20" s="84"/>
      <c r="D20" s="84"/>
      <c r="E20" s="84"/>
      <c r="F20" s="84"/>
      <c r="G20" s="84"/>
      <c r="H20" s="84"/>
      <c r="I20" s="84"/>
    </row>
    <row r="22" spans="1:9" x14ac:dyDescent="0.25">
      <c r="G22" s="622" t="s">
        <v>769</v>
      </c>
      <c r="H22" s="622"/>
      <c r="I22" s="622"/>
    </row>
    <row r="23" spans="1:9" x14ac:dyDescent="0.25">
      <c r="B23" s="582" t="s">
        <v>69</v>
      </c>
      <c r="C23" s="582"/>
      <c r="G23" s="622" t="s">
        <v>770</v>
      </c>
      <c r="H23" s="622"/>
      <c r="I23" s="622"/>
    </row>
    <row r="24" spans="1:9" x14ac:dyDescent="0.25">
      <c r="B24" s="83"/>
      <c r="C24" s="82"/>
      <c r="G24" s="622" t="s">
        <v>771</v>
      </c>
      <c r="H24" s="622"/>
      <c r="I24" s="622"/>
    </row>
    <row r="25" spans="1:9" x14ac:dyDescent="0.25">
      <c r="B25" s="83"/>
      <c r="C25" s="82"/>
    </row>
    <row r="26" spans="1:9" x14ac:dyDescent="0.25">
      <c r="B26" s="83"/>
      <c r="C26" s="82"/>
    </row>
    <row r="27" spans="1:9" x14ac:dyDescent="0.25">
      <c r="B27" s="582" t="s">
        <v>773</v>
      </c>
      <c r="C27" s="582"/>
      <c r="G27" s="622" t="s">
        <v>715</v>
      </c>
      <c r="H27" s="622"/>
      <c r="I27" s="622"/>
    </row>
    <row r="28" spans="1:9" x14ac:dyDescent="0.25">
      <c r="B28" s="582" t="s">
        <v>774</v>
      </c>
      <c r="C28" s="582"/>
      <c r="G28" s="622" t="s">
        <v>772</v>
      </c>
      <c r="H28" s="622"/>
      <c r="I28" s="622"/>
    </row>
    <row r="29" spans="1:9" x14ac:dyDescent="0.25">
      <c r="B29" s="582" t="s">
        <v>624</v>
      </c>
      <c r="C29" s="582"/>
    </row>
    <row r="30" spans="1:9" x14ac:dyDescent="0.25">
      <c r="B30" s="582"/>
      <c r="C30" s="582"/>
    </row>
  </sheetData>
  <mergeCells count="13">
    <mergeCell ref="B30:C30"/>
    <mergeCell ref="G28:I28"/>
    <mergeCell ref="G27:I27"/>
    <mergeCell ref="G24:I24"/>
    <mergeCell ref="G23:I23"/>
    <mergeCell ref="B28:C28"/>
    <mergeCell ref="B29:C29"/>
    <mergeCell ref="G22:I22"/>
    <mergeCell ref="B27:C27"/>
    <mergeCell ref="B23:C23"/>
    <mergeCell ref="A1:I1"/>
    <mergeCell ref="A2:I2"/>
    <mergeCell ref="A3:I3"/>
  </mergeCells>
  <pageMargins left="1.3779527559055118" right="0.19685039370078741" top="0.59055118110236227" bottom="0.59055118110236227" header="0.31496062992125984" footer="0.31496062992125984"/>
  <pageSetup paperSize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view="pageBreakPreview" zoomScale="80" zoomScaleNormal="100" zoomScaleSheetLayoutView="80" workbookViewId="0">
      <selection activeCell="O15" sqref="O15"/>
    </sheetView>
  </sheetViews>
  <sheetFormatPr defaultRowHeight="15" x14ac:dyDescent="0.25"/>
  <cols>
    <col min="1" max="1" width="4.85546875" customWidth="1"/>
    <col min="2" max="2" width="24.85546875" customWidth="1"/>
    <col min="3" max="3" width="18.42578125" customWidth="1"/>
    <col min="4" max="4" width="15.140625" customWidth="1"/>
    <col min="5" max="5" width="20.140625" customWidth="1"/>
    <col min="6" max="6" width="21.140625" customWidth="1"/>
    <col min="7" max="7" width="16.7109375" customWidth="1"/>
    <col min="8" max="8" width="13.7109375" customWidth="1"/>
    <col min="9" max="9" width="16" customWidth="1"/>
    <col min="10" max="10" width="2" customWidth="1"/>
  </cols>
  <sheetData>
    <row r="1" spans="1:9" x14ac:dyDescent="0.25">
      <c r="A1" s="622" t="s">
        <v>1884</v>
      </c>
      <c r="B1" s="622"/>
      <c r="C1" s="622"/>
      <c r="D1" s="622"/>
      <c r="E1" s="622"/>
      <c r="F1" s="622"/>
      <c r="G1" s="622"/>
      <c r="H1" s="622"/>
      <c r="I1" s="622"/>
    </row>
    <row r="2" spans="1:9" x14ac:dyDescent="0.25">
      <c r="A2" s="622" t="s">
        <v>1885</v>
      </c>
      <c r="B2" s="622"/>
      <c r="C2" s="622"/>
      <c r="D2" s="622"/>
      <c r="E2" s="622"/>
      <c r="F2" s="622"/>
      <c r="G2" s="622"/>
      <c r="H2" s="622"/>
      <c r="I2" s="622"/>
    </row>
    <row r="3" spans="1:9" x14ac:dyDescent="0.25">
      <c r="A3" s="622" t="s">
        <v>761</v>
      </c>
      <c r="B3" s="622"/>
      <c r="C3" s="622"/>
      <c r="D3" s="622"/>
      <c r="E3" s="622"/>
      <c r="F3" s="622"/>
      <c r="G3" s="622"/>
      <c r="H3" s="622"/>
      <c r="I3" s="622"/>
    </row>
    <row r="5" spans="1:9" x14ac:dyDescent="0.25">
      <c r="A5" s="85" t="s">
        <v>630</v>
      </c>
      <c r="B5" s="85" t="s">
        <v>762</v>
      </c>
      <c r="C5" s="85" t="s">
        <v>763</v>
      </c>
      <c r="D5" s="85" t="s">
        <v>764</v>
      </c>
      <c r="E5" s="85" t="s">
        <v>765</v>
      </c>
      <c r="F5" s="85" t="s">
        <v>766</v>
      </c>
      <c r="G5" s="85" t="s">
        <v>767</v>
      </c>
      <c r="H5" s="85" t="s">
        <v>768</v>
      </c>
      <c r="I5" s="85" t="s">
        <v>722</v>
      </c>
    </row>
    <row r="6" spans="1:9" x14ac:dyDescent="0.25">
      <c r="A6" s="87"/>
      <c r="B6" s="87"/>
      <c r="C6" s="87"/>
      <c r="D6" s="87"/>
      <c r="E6" s="87"/>
      <c r="F6" s="87"/>
      <c r="G6" s="87"/>
      <c r="H6" s="87"/>
      <c r="I6" s="87"/>
    </row>
    <row r="7" spans="1:9" x14ac:dyDescent="0.25">
      <c r="A7" s="362">
        <v>1</v>
      </c>
      <c r="B7" s="358" t="s">
        <v>780</v>
      </c>
      <c r="C7" s="359">
        <v>23195000</v>
      </c>
      <c r="D7" s="359">
        <f>5820000+15807000</f>
        <v>21627000</v>
      </c>
      <c r="E7" s="359"/>
      <c r="F7" s="358"/>
      <c r="G7" s="358"/>
      <c r="H7" s="358"/>
      <c r="I7" s="630" t="s">
        <v>784</v>
      </c>
    </row>
    <row r="8" spans="1:9" x14ac:dyDescent="0.25">
      <c r="A8" s="358"/>
      <c r="B8" s="358" t="s">
        <v>782</v>
      </c>
      <c r="C8" s="359"/>
      <c r="D8" s="359"/>
      <c r="E8" s="359"/>
      <c r="F8" s="358"/>
      <c r="G8" s="358"/>
      <c r="H8" s="358"/>
      <c r="I8" s="630"/>
    </row>
    <row r="9" spans="1:9" x14ac:dyDescent="0.25">
      <c r="A9" s="362">
        <v>2</v>
      </c>
      <c r="B9" s="358" t="s">
        <v>780</v>
      </c>
      <c r="C9" s="359">
        <v>61450000</v>
      </c>
      <c r="D9" s="359">
        <f>26100000+33853000</f>
        <v>59953000</v>
      </c>
      <c r="E9" s="359"/>
      <c r="F9" s="358"/>
      <c r="G9" s="358"/>
      <c r="H9" s="358"/>
      <c r="I9" s="630"/>
    </row>
    <row r="10" spans="1:9" x14ac:dyDescent="0.25">
      <c r="A10" s="358"/>
      <c r="B10" s="358" t="s">
        <v>781</v>
      </c>
      <c r="C10" s="358"/>
      <c r="D10" s="358"/>
      <c r="E10" s="358"/>
      <c r="F10" s="358"/>
      <c r="G10" s="358"/>
      <c r="H10" s="358"/>
      <c r="I10" s="630"/>
    </row>
    <row r="11" spans="1:9" x14ac:dyDescent="0.25">
      <c r="A11" s="84"/>
      <c r="B11" s="84"/>
      <c r="C11" s="84"/>
      <c r="D11" s="84"/>
      <c r="E11" s="84"/>
      <c r="F11" s="84"/>
      <c r="G11" s="84"/>
      <c r="H11" s="84"/>
      <c r="I11" s="358"/>
    </row>
    <row r="12" spans="1:9" x14ac:dyDescent="0.25">
      <c r="A12" s="358"/>
      <c r="B12" s="358" t="s">
        <v>700</v>
      </c>
      <c r="C12" s="363">
        <f>SUM(C7:C10)</f>
        <v>84645000</v>
      </c>
      <c r="D12" s="363">
        <f>SUM(D7:D10)</f>
        <v>81580000</v>
      </c>
      <c r="E12" s="358" t="s">
        <v>783</v>
      </c>
      <c r="F12" s="358"/>
      <c r="G12" s="359">
        <v>81580000</v>
      </c>
      <c r="H12" s="359">
        <v>4079000</v>
      </c>
      <c r="I12" s="358"/>
    </row>
    <row r="13" spans="1:9" x14ac:dyDescent="0.25">
      <c r="A13" s="358"/>
      <c r="B13" s="358"/>
      <c r="C13" s="358"/>
      <c r="D13" s="358"/>
      <c r="E13" s="358"/>
      <c r="F13" s="358"/>
      <c r="G13" s="358"/>
      <c r="H13" s="358"/>
      <c r="I13" s="358"/>
    </row>
    <row r="14" spans="1:9" x14ac:dyDescent="0.25">
      <c r="A14" s="358"/>
      <c r="B14" s="358"/>
      <c r="C14" s="358"/>
      <c r="D14" s="358"/>
      <c r="E14" s="358"/>
      <c r="F14" s="358"/>
      <c r="G14" s="358"/>
      <c r="H14" s="358"/>
      <c r="I14" s="358"/>
    </row>
    <row r="15" spans="1:9" x14ac:dyDescent="0.25">
      <c r="A15" s="358"/>
      <c r="B15" s="358"/>
      <c r="C15" s="358"/>
      <c r="D15" s="358"/>
      <c r="E15" s="358"/>
      <c r="F15" s="358"/>
      <c r="G15" s="358"/>
      <c r="H15" s="358"/>
      <c r="I15" s="358"/>
    </row>
    <row r="16" spans="1:9" x14ac:dyDescent="0.25">
      <c r="A16" s="358"/>
      <c r="B16" s="358"/>
      <c r="C16" s="358"/>
      <c r="D16" s="358"/>
      <c r="E16" s="358"/>
      <c r="F16" s="358"/>
      <c r="G16" s="358"/>
      <c r="H16" s="358"/>
      <c r="I16" s="358"/>
    </row>
    <row r="17" spans="1:9" x14ac:dyDescent="0.25">
      <c r="A17" s="358"/>
      <c r="B17" s="358"/>
      <c r="C17" s="358"/>
      <c r="D17" s="358"/>
      <c r="E17" s="358"/>
      <c r="F17" s="358"/>
      <c r="G17" s="358"/>
      <c r="H17" s="358"/>
      <c r="I17" s="358"/>
    </row>
    <row r="18" spans="1:9" x14ac:dyDescent="0.25">
      <c r="A18" s="358"/>
      <c r="B18" s="358"/>
      <c r="C18" s="358"/>
      <c r="D18" s="358"/>
      <c r="E18" s="358"/>
      <c r="F18" s="358"/>
      <c r="G18" s="358"/>
      <c r="H18" s="358"/>
      <c r="I18" s="358"/>
    </row>
    <row r="19" spans="1:9" x14ac:dyDescent="0.25">
      <c r="A19" s="358"/>
      <c r="B19" s="358"/>
      <c r="C19" s="358"/>
      <c r="D19" s="358"/>
      <c r="E19" s="358"/>
      <c r="F19" s="358"/>
      <c r="G19" s="358"/>
      <c r="H19" s="358"/>
      <c r="I19" s="358"/>
    </row>
    <row r="20" spans="1:9" x14ac:dyDescent="0.25">
      <c r="A20" s="84"/>
      <c r="B20" s="84"/>
      <c r="C20" s="84"/>
      <c r="D20" s="84"/>
      <c r="E20" s="84"/>
      <c r="F20" s="84"/>
      <c r="G20" s="84"/>
      <c r="H20" s="84"/>
      <c r="I20" s="84"/>
    </row>
    <row r="22" spans="1:9" x14ac:dyDescent="0.25">
      <c r="G22" s="622" t="s">
        <v>769</v>
      </c>
      <c r="H22" s="622"/>
      <c r="I22" s="622"/>
    </row>
    <row r="23" spans="1:9" x14ac:dyDescent="0.25">
      <c r="B23" s="582" t="s">
        <v>69</v>
      </c>
      <c r="C23" s="582"/>
      <c r="G23" s="622" t="s">
        <v>770</v>
      </c>
      <c r="H23" s="622"/>
      <c r="I23" s="622"/>
    </row>
    <row r="24" spans="1:9" x14ac:dyDescent="0.25">
      <c r="B24" s="83"/>
      <c r="C24" s="82"/>
      <c r="G24" s="622" t="s">
        <v>771</v>
      </c>
      <c r="H24" s="622"/>
      <c r="I24" s="622"/>
    </row>
    <row r="25" spans="1:9" x14ac:dyDescent="0.25">
      <c r="B25" s="83"/>
      <c r="C25" s="82"/>
    </row>
    <row r="26" spans="1:9" x14ac:dyDescent="0.25">
      <c r="B26" s="83"/>
      <c r="C26" s="82"/>
    </row>
    <row r="27" spans="1:9" x14ac:dyDescent="0.25">
      <c r="B27" s="582" t="s">
        <v>773</v>
      </c>
      <c r="C27" s="582"/>
      <c r="G27" s="622" t="s">
        <v>715</v>
      </c>
      <c r="H27" s="622"/>
      <c r="I27" s="622"/>
    </row>
    <row r="28" spans="1:9" x14ac:dyDescent="0.25">
      <c r="B28" s="582" t="s">
        <v>774</v>
      </c>
      <c r="C28" s="582"/>
      <c r="G28" s="622" t="s">
        <v>772</v>
      </c>
      <c r="H28" s="622"/>
      <c r="I28" s="622"/>
    </row>
    <row r="29" spans="1:9" x14ac:dyDescent="0.25">
      <c r="B29" s="582" t="s">
        <v>624</v>
      </c>
      <c r="C29" s="582"/>
    </row>
  </sheetData>
  <mergeCells count="13">
    <mergeCell ref="B29:C29"/>
    <mergeCell ref="A1:I1"/>
    <mergeCell ref="A2:I2"/>
    <mergeCell ref="A3:I3"/>
    <mergeCell ref="G22:I22"/>
    <mergeCell ref="B23:C23"/>
    <mergeCell ref="G23:I23"/>
    <mergeCell ref="I7:I10"/>
    <mergeCell ref="G24:I24"/>
    <mergeCell ref="B27:C27"/>
    <mergeCell ref="G27:I27"/>
    <mergeCell ref="B28:C28"/>
    <mergeCell ref="G28:I28"/>
  </mergeCells>
  <pageMargins left="1.3779527559055118" right="0.39370078740157483" top="0.59055118110236227" bottom="0.59055118110236227" header="0.31496062992125984" footer="0.31496062992125984"/>
  <pageSetup paperSize="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4"/>
  <sheetViews>
    <sheetView view="pageBreakPreview" topLeftCell="A203" zoomScale="80" zoomScaleNormal="100" zoomScaleSheetLayoutView="80" workbookViewId="0">
      <selection activeCell="G218" sqref="G218:G262"/>
    </sheetView>
  </sheetViews>
  <sheetFormatPr defaultRowHeight="15" x14ac:dyDescent="0.25"/>
  <cols>
    <col min="1" max="1" width="6.140625" customWidth="1"/>
    <col min="2" max="2" width="12" customWidth="1"/>
    <col min="3" max="3" width="101.5703125" customWidth="1"/>
    <col min="4" max="4" width="43.28515625" customWidth="1"/>
    <col min="5" max="5" width="15.85546875" customWidth="1"/>
    <col min="6" max="6" width="15.7109375" customWidth="1"/>
    <col min="7" max="7" width="16.7109375" customWidth="1"/>
    <col min="8" max="8" width="13.42578125" bestFit="1" customWidth="1"/>
    <col min="9" max="9" width="12" bestFit="1" customWidth="1"/>
  </cols>
  <sheetData>
    <row r="1" spans="1:7" ht="12.95" customHeight="1" x14ac:dyDescent="0.25">
      <c r="A1" s="633" t="s">
        <v>627</v>
      </c>
      <c r="B1" s="633"/>
      <c r="C1" s="633"/>
      <c r="D1" s="633"/>
      <c r="E1" s="633"/>
      <c r="F1" s="633"/>
      <c r="G1" s="633"/>
    </row>
    <row r="2" spans="1:7" ht="12.95" customHeight="1" x14ac:dyDescent="0.25">
      <c r="A2" s="633" t="s">
        <v>629</v>
      </c>
      <c r="B2" s="633"/>
      <c r="C2" s="633"/>
      <c r="D2" s="633"/>
      <c r="E2" s="633"/>
      <c r="F2" s="633"/>
      <c r="G2" s="633"/>
    </row>
    <row r="3" spans="1:7" ht="12.95" customHeight="1" x14ac:dyDescent="0.25">
      <c r="A3" s="633" t="s">
        <v>791</v>
      </c>
      <c r="B3" s="633"/>
      <c r="C3" s="633"/>
      <c r="D3" s="633"/>
      <c r="E3" s="633"/>
      <c r="F3" s="633"/>
      <c r="G3" s="633"/>
    </row>
    <row r="4" spans="1:7" ht="12.95" customHeight="1" x14ac:dyDescent="0.25">
      <c r="A4" s="633" t="s">
        <v>792</v>
      </c>
      <c r="B4" s="633"/>
      <c r="C4" s="633"/>
      <c r="D4" s="633"/>
      <c r="E4" s="633"/>
      <c r="F4" s="633"/>
      <c r="G4" s="633"/>
    </row>
    <row r="5" spans="1:7" ht="12.95" customHeight="1" x14ac:dyDescent="0.25">
      <c r="A5" s="633" t="s">
        <v>793</v>
      </c>
      <c r="B5" s="633"/>
      <c r="C5" s="633"/>
      <c r="D5" s="633"/>
      <c r="E5" s="633"/>
      <c r="F5" s="633"/>
      <c r="G5" s="633"/>
    </row>
    <row r="6" spans="1:7" ht="12.95" customHeight="1" x14ac:dyDescent="0.25">
      <c r="A6" s="452"/>
      <c r="B6" s="452"/>
      <c r="C6" s="452"/>
      <c r="D6" s="452"/>
      <c r="E6" s="452"/>
      <c r="F6" s="452"/>
      <c r="G6" s="452"/>
    </row>
    <row r="7" spans="1:7" ht="12.95" customHeight="1" x14ac:dyDescent="0.25">
      <c r="A7" s="456" t="s">
        <v>630</v>
      </c>
      <c r="B7" s="456" t="s">
        <v>794</v>
      </c>
      <c r="C7" s="456" t="s">
        <v>2</v>
      </c>
      <c r="D7" s="456" t="s">
        <v>795</v>
      </c>
      <c r="E7" s="456" t="s">
        <v>796</v>
      </c>
      <c r="F7" s="456" t="s">
        <v>797</v>
      </c>
      <c r="G7" s="456" t="s">
        <v>721</v>
      </c>
    </row>
    <row r="8" spans="1:7" ht="12.95" customHeight="1" x14ac:dyDescent="0.25">
      <c r="A8" s="428"/>
      <c r="B8" s="428"/>
      <c r="C8" s="472" t="s">
        <v>798</v>
      </c>
      <c r="D8" s="428"/>
      <c r="E8" s="469">
        <f>[2]BKU!$E$1545</f>
        <v>1883977783</v>
      </c>
      <c r="F8" s="471">
        <v>1881639343</v>
      </c>
      <c r="G8" s="457">
        <f>E8-F8</f>
        <v>2338440</v>
      </c>
    </row>
    <row r="9" spans="1:7" ht="12.95" customHeight="1" x14ac:dyDescent="0.25">
      <c r="A9" s="437">
        <v>1</v>
      </c>
      <c r="B9" s="427">
        <v>42010</v>
      </c>
      <c r="C9" s="438" t="s">
        <v>799</v>
      </c>
      <c r="D9" s="428" t="s">
        <v>800</v>
      </c>
      <c r="E9" s="457">
        <v>92220405</v>
      </c>
      <c r="F9" s="457"/>
      <c r="G9" s="457">
        <f>G8+E9-F9</f>
        <v>94558845</v>
      </c>
    </row>
    <row r="10" spans="1:7" ht="12.95" customHeight="1" x14ac:dyDescent="0.25">
      <c r="A10" s="437">
        <v>2</v>
      </c>
      <c r="B10" s="427">
        <f>B9</f>
        <v>42010</v>
      </c>
      <c r="C10" s="438" t="s">
        <v>801</v>
      </c>
      <c r="D10" s="428" t="str">
        <f>D9</f>
        <v>120,12027,00,00,5,1,1,01</v>
      </c>
      <c r="E10" s="457"/>
      <c r="F10" s="457">
        <v>92220405</v>
      </c>
      <c r="G10" s="457">
        <f t="shared" ref="G10:G12" si="0">G9+E10-F10</f>
        <v>2338440</v>
      </c>
    </row>
    <row r="11" spans="1:7" ht="12.95" customHeight="1" x14ac:dyDescent="0.25">
      <c r="A11" s="437">
        <v>3</v>
      </c>
      <c r="B11" s="427">
        <v>42018</v>
      </c>
      <c r="C11" s="438" t="s">
        <v>802</v>
      </c>
      <c r="D11" s="428"/>
      <c r="E11" s="440"/>
      <c r="F11" s="457">
        <v>2338440</v>
      </c>
      <c r="G11" s="457">
        <f>G10+E11-F11</f>
        <v>0</v>
      </c>
    </row>
    <row r="12" spans="1:7" ht="12.95" customHeight="1" x14ac:dyDescent="0.25">
      <c r="A12" s="437">
        <v>4</v>
      </c>
      <c r="B12" s="427">
        <v>42030</v>
      </c>
      <c r="C12" s="438" t="s">
        <v>803</v>
      </c>
      <c r="D12" s="428" t="str">
        <f>D10</f>
        <v>120,12027,00,00,5,1,1,01</v>
      </c>
      <c r="E12" s="440">
        <v>92220405</v>
      </c>
      <c r="F12" s="457"/>
      <c r="G12" s="457">
        <f t="shared" si="0"/>
        <v>92220405</v>
      </c>
    </row>
    <row r="13" spans="1:7" ht="12.95" customHeight="1" x14ac:dyDescent="0.25">
      <c r="A13" s="437"/>
      <c r="B13" s="428"/>
      <c r="C13" s="428"/>
      <c r="D13" s="428"/>
      <c r="E13" s="457"/>
      <c r="F13" s="457"/>
      <c r="G13" s="457"/>
    </row>
    <row r="14" spans="1:7" ht="12.95" customHeight="1" x14ac:dyDescent="0.25">
      <c r="A14" s="428"/>
      <c r="B14" s="428"/>
      <c r="C14" s="428"/>
      <c r="D14" s="428"/>
      <c r="E14" s="457"/>
      <c r="F14" s="457"/>
      <c r="G14" s="457"/>
    </row>
    <row r="15" spans="1:7" ht="12.95" customHeight="1" x14ac:dyDescent="0.25">
      <c r="A15" s="428"/>
      <c r="B15" s="428"/>
      <c r="C15" s="472" t="s">
        <v>804</v>
      </c>
      <c r="D15" s="472"/>
      <c r="E15" s="463">
        <f>E8</f>
        <v>1883977783</v>
      </c>
      <c r="F15" s="463">
        <f>F8</f>
        <v>1881639343</v>
      </c>
      <c r="G15" s="463"/>
    </row>
    <row r="16" spans="1:7" ht="12.95" customHeight="1" x14ac:dyDescent="0.25">
      <c r="A16" s="428"/>
      <c r="B16" s="428"/>
      <c r="C16" s="472" t="s">
        <v>805</v>
      </c>
      <c r="D16" s="472"/>
      <c r="E16" s="463">
        <f>SUM(E9:E14)</f>
        <v>184440810</v>
      </c>
      <c r="F16" s="463">
        <f>SUM(F9:F14)</f>
        <v>94558845</v>
      </c>
      <c r="G16" s="463"/>
    </row>
    <row r="17" spans="1:7" ht="12.95" customHeight="1" x14ac:dyDescent="0.25">
      <c r="A17" s="428"/>
      <c r="B17" s="428"/>
      <c r="C17" s="472" t="s">
        <v>806</v>
      </c>
      <c r="D17" s="472"/>
      <c r="E17" s="463">
        <f>E15+E16</f>
        <v>2068418593</v>
      </c>
      <c r="F17" s="463">
        <f>F15+F16</f>
        <v>1976198188</v>
      </c>
      <c r="G17" s="463"/>
    </row>
    <row r="18" spans="1:7" ht="12.95" customHeight="1" x14ac:dyDescent="0.25">
      <c r="A18" s="428"/>
      <c r="B18" s="428"/>
      <c r="C18" s="472" t="s">
        <v>807</v>
      </c>
      <c r="D18" s="472"/>
      <c r="E18" s="463"/>
      <c r="F18" s="463"/>
      <c r="G18" s="463">
        <f>E17-F17</f>
        <v>92220405</v>
      </c>
    </row>
    <row r="19" spans="1:7" ht="12.95" customHeight="1" x14ac:dyDescent="0.25">
      <c r="A19" s="428"/>
      <c r="B19" s="428"/>
      <c r="C19" s="472"/>
      <c r="D19" s="472"/>
      <c r="E19" s="463"/>
      <c r="F19" s="463"/>
      <c r="G19" s="463"/>
    </row>
    <row r="20" spans="1:7" ht="12.95" customHeight="1" x14ac:dyDescent="0.25">
      <c r="A20" s="428"/>
      <c r="B20" s="428"/>
      <c r="C20" s="472" t="s">
        <v>700</v>
      </c>
      <c r="D20" s="472"/>
      <c r="E20" s="463"/>
      <c r="F20" s="463"/>
      <c r="G20" s="463">
        <f>E17-F17</f>
        <v>92220405</v>
      </c>
    </row>
    <row r="21" spans="1:7" ht="12.95" customHeight="1" x14ac:dyDescent="0.25">
      <c r="A21" s="452" t="s">
        <v>808</v>
      </c>
      <c r="B21" s="452"/>
      <c r="C21" s="452"/>
      <c r="D21" s="452"/>
      <c r="E21" s="452"/>
      <c r="F21" s="452"/>
      <c r="G21" s="452"/>
    </row>
    <row r="22" spans="1:7" ht="12.95" customHeight="1" x14ac:dyDescent="0.25">
      <c r="A22" s="452" t="s">
        <v>809</v>
      </c>
      <c r="B22" s="452"/>
      <c r="C22" s="452"/>
      <c r="D22" s="452"/>
      <c r="E22" s="452"/>
      <c r="F22" s="452"/>
      <c r="G22" s="452"/>
    </row>
    <row r="23" spans="1:7" ht="12.95" customHeight="1" x14ac:dyDescent="0.25">
      <c r="A23" s="452"/>
      <c r="B23" s="453" t="s">
        <v>810</v>
      </c>
      <c r="C23" s="452" t="s">
        <v>811</v>
      </c>
      <c r="D23" s="432">
        <f>[3]TUNAI!G49</f>
        <v>0</v>
      </c>
      <c r="E23" s="452"/>
      <c r="F23" s="452"/>
      <c r="G23" s="452"/>
    </row>
    <row r="24" spans="1:7" ht="12.95" customHeight="1" x14ac:dyDescent="0.25">
      <c r="A24" s="452"/>
      <c r="B24" s="453" t="s">
        <v>812</v>
      </c>
      <c r="C24" s="452" t="s">
        <v>813</v>
      </c>
      <c r="D24" s="432">
        <f>'[3]SALDO BANK'!G56</f>
        <v>0</v>
      </c>
      <c r="E24" s="452"/>
      <c r="F24" s="452"/>
      <c r="G24" s="452"/>
    </row>
    <row r="25" spans="1:7" ht="12.95" customHeight="1" x14ac:dyDescent="0.25">
      <c r="A25" s="452"/>
      <c r="B25" s="453" t="s">
        <v>814</v>
      </c>
      <c r="C25" s="452" t="s">
        <v>815</v>
      </c>
      <c r="D25" s="432">
        <f>F10</f>
        <v>92220405</v>
      </c>
      <c r="E25" s="452"/>
      <c r="F25" s="452"/>
      <c r="G25" s="452"/>
    </row>
    <row r="26" spans="1:7" ht="12.95" customHeight="1" x14ac:dyDescent="0.25">
      <c r="A26" s="452"/>
      <c r="B26" s="453" t="s">
        <v>816</v>
      </c>
      <c r="C26" s="452" t="s">
        <v>817</v>
      </c>
      <c r="D26" s="433">
        <f>[3]PAJAK!G38</f>
        <v>42430</v>
      </c>
      <c r="E26" s="452"/>
      <c r="F26" s="452"/>
      <c r="G26" s="452"/>
    </row>
    <row r="27" spans="1:7" ht="12.95" customHeight="1" x14ac:dyDescent="0.25">
      <c r="A27" s="452"/>
      <c r="B27" s="452"/>
      <c r="C27" s="452"/>
      <c r="D27" s="432">
        <f>SUM(D23:D26)</f>
        <v>92262835</v>
      </c>
      <c r="E27" s="452"/>
      <c r="F27" s="452"/>
      <c r="G27" s="452"/>
    </row>
    <row r="28" spans="1:7" ht="12.95" customHeight="1" x14ac:dyDescent="0.25">
      <c r="A28" s="452"/>
      <c r="B28" s="452"/>
      <c r="C28" s="452"/>
      <c r="D28" s="452"/>
      <c r="E28" s="631" t="s">
        <v>818</v>
      </c>
      <c r="F28" s="631"/>
      <c r="G28" s="631"/>
    </row>
    <row r="29" spans="1:7" ht="12.95" customHeight="1" x14ac:dyDescent="0.25">
      <c r="A29" s="452"/>
      <c r="B29" s="452"/>
      <c r="C29" s="452"/>
      <c r="D29" s="452"/>
      <c r="E29" s="452"/>
      <c r="F29" s="452"/>
      <c r="G29" s="452"/>
    </row>
    <row r="30" spans="1:7" ht="12.95" customHeight="1" x14ac:dyDescent="0.25">
      <c r="A30" s="452"/>
      <c r="B30" s="452"/>
      <c r="C30" s="473" t="s">
        <v>713</v>
      </c>
      <c r="D30" s="452"/>
      <c r="E30" s="631" t="s">
        <v>714</v>
      </c>
      <c r="F30" s="631"/>
      <c r="G30" s="631"/>
    </row>
    <row r="31" spans="1:7" ht="12.95" customHeight="1" x14ac:dyDescent="0.25">
      <c r="A31" s="452"/>
      <c r="B31" s="452"/>
      <c r="C31" s="473" t="s">
        <v>819</v>
      </c>
      <c r="D31" s="452"/>
      <c r="E31" s="452"/>
      <c r="F31" s="452"/>
      <c r="G31" s="452"/>
    </row>
    <row r="32" spans="1:7" ht="12.95" customHeight="1" x14ac:dyDescent="0.25">
      <c r="A32" s="452"/>
      <c r="B32" s="452"/>
      <c r="C32" s="452"/>
      <c r="D32" s="452"/>
      <c r="E32" s="452"/>
      <c r="F32" s="452"/>
      <c r="G32" s="452"/>
    </row>
    <row r="33" spans="1:7" ht="12.95" customHeight="1" x14ac:dyDescent="0.25">
      <c r="A33" s="452"/>
      <c r="B33" s="452"/>
      <c r="C33" s="452"/>
      <c r="D33" s="452"/>
      <c r="E33" s="452"/>
      <c r="F33" s="452"/>
      <c r="G33" s="452"/>
    </row>
    <row r="34" spans="1:7" ht="12.95" customHeight="1" x14ac:dyDescent="0.25">
      <c r="A34" s="452"/>
      <c r="B34" s="452"/>
      <c r="C34" s="474" t="s">
        <v>820</v>
      </c>
      <c r="D34" s="452"/>
      <c r="E34" s="632" t="s">
        <v>716</v>
      </c>
      <c r="F34" s="632"/>
      <c r="G34" s="632"/>
    </row>
    <row r="35" spans="1:7" ht="12.95" customHeight="1" x14ac:dyDescent="0.25">
      <c r="A35" s="452"/>
      <c r="B35" s="452"/>
      <c r="C35" s="473" t="s">
        <v>821</v>
      </c>
      <c r="D35" s="452"/>
      <c r="E35" s="631" t="s">
        <v>822</v>
      </c>
      <c r="F35" s="631"/>
      <c r="G35" s="631"/>
    </row>
    <row r="36" spans="1:7" ht="12.95" customHeight="1" x14ac:dyDescent="0.25">
      <c r="A36" s="452"/>
      <c r="B36" s="452"/>
      <c r="C36" s="452"/>
      <c r="D36" s="452"/>
      <c r="E36" s="452"/>
      <c r="F36" s="452"/>
      <c r="G36" s="452"/>
    </row>
    <row r="37" spans="1:7" ht="12.95" customHeight="1" x14ac:dyDescent="0.25">
      <c r="A37" s="475"/>
      <c r="B37" s="475"/>
      <c r="C37" s="475"/>
      <c r="D37" s="475"/>
      <c r="E37" s="475"/>
      <c r="F37" s="475"/>
      <c r="G37" s="475"/>
    </row>
    <row r="38" spans="1:7" ht="12.95" customHeight="1" x14ac:dyDescent="0.25">
      <c r="A38" s="633" t="s">
        <v>627</v>
      </c>
      <c r="B38" s="633"/>
      <c r="C38" s="633"/>
      <c r="D38" s="633"/>
      <c r="E38" s="633"/>
      <c r="F38" s="633"/>
      <c r="G38" s="633"/>
    </row>
    <row r="39" spans="1:7" ht="12.95" customHeight="1" x14ac:dyDescent="0.25">
      <c r="A39" s="633" t="s">
        <v>629</v>
      </c>
      <c r="B39" s="633"/>
      <c r="C39" s="633"/>
      <c r="D39" s="633"/>
      <c r="E39" s="633"/>
      <c r="F39" s="633"/>
      <c r="G39" s="633"/>
    </row>
    <row r="40" spans="1:7" ht="12.95" customHeight="1" x14ac:dyDescent="0.25">
      <c r="A40" s="633" t="s">
        <v>791</v>
      </c>
      <c r="B40" s="633"/>
      <c r="C40" s="633"/>
      <c r="D40" s="633"/>
      <c r="E40" s="633"/>
      <c r="F40" s="633"/>
      <c r="G40" s="633"/>
    </row>
    <row r="41" spans="1:7" ht="12.95" customHeight="1" x14ac:dyDescent="0.25">
      <c r="A41" s="633" t="s">
        <v>792</v>
      </c>
      <c r="B41" s="633"/>
      <c r="C41" s="633"/>
      <c r="D41" s="633"/>
      <c r="E41" s="633"/>
      <c r="F41" s="633"/>
      <c r="G41" s="633"/>
    </row>
    <row r="42" spans="1:7" ht="12.95" customHeight="1" x14ac:dyDescent="0.25">
      <c r="A42" s="633" t="s">
        <v>823</v>
      </c>
      <c r="B42" s="633"/>
      <c r="C42" s="633"/>
      <c r="D42" s="633"/>
      <c r="E42" s="633"/>
      <c r="F42" s="633"/>
      <c r="G42" s="633"/>
    </row>
    <row r="43" spans="1:7" ht="12.95" customHeight="1" x14ac:dyDescent="0.25">
      <c r="A43" s="452"/>
      <c r="B43" s="452"/>
      <c r="C43" s="452"/>
      <c r="D43" s="452"/>
      <c r="E43" s="452"/>
      <c r="F43" s="452"/>
      <c r="G43" s="452"/>
    </row>
    <row r="44" spans="1:7" ht="12.95" customHeight="1" x14ac:dyDescent="0.25">
      <c r="A44" s="456" t="s">
        <v>630</v>
      </c>
      <c r="B44" s="456" t="s">
        <v>794</v>
      </c>
      <c r="C44" s="456" t="s">
        <v>2</v>
      </c>
      <c r="D44" s="456" t="s">
        <v>795</v>
      </c>
      <c r="E44" s="456" t="s">
        <v>796</v>
      </c>
      <c r="F44" s="456" t="s">
        <v>797</v>
      </c>
      <c r="G44" s="456" t="s">
        <v>721</v>
      </c>
    </row>
    <row r="45" spans="1:7" ht="12.95" customHeight="1" x14ac:dyDescent="0.25">
      <c r="A45" s="428"/>
      <c r="B45" s="428"/>
      <c r="C45" s="472" t="s">
        <v>798</v>
      </c>
      <c r="D45" s="428"/>
      <c r="E45" s="457">
        <f>E17</f>
        <v>2068418593</v>
      </c>
      <c r="F45" s="457">
        <f>F17</f>
        <v>1976198188</v>
      </c>
      <c r="G45" s="457">
        <f>E45-F45</f>
        <v>92220405</v>
      </c>
    </row>
    <row r="46" spans="1:7" ht="12.95" customHeight="1" x14ac:dyDescent="0.25">
      <c r="A46" s="437">
        <v>1</v>
      </c>
      <c r="B46" s="427">
        <v>42037</v>
      </c>
      <c r="C46" s="428" t="s">
        <v>824</v>
      </c>
      <c r="D46" s="428" t="s">
        <v>800</v>
      </c>
      <c r="E46" s="457"/>
      <c r="F46" s="457">
        <v>92220405</v>
      </c>
      <c r="G46" s="457">
        <f>G45+E46-F46</f>
        <v>0</v>
      </c>
    </row>
    <row r="47" spans="1:7" ht="12.95" customHeight="1" x14ac:dyDescent="0.25">
      <c r="A47" s="437">
        <v>2</v>
      </c>
      <c r="B47" s="427">
        <v>42039</v>
      </c>
      <c r="C47" s="428" t="s">
        <v>825</v>
      </c>
      <c r="D47" s="428"/>
      <c r="E47" s="457">
        <v>61900000</v>
      </c>
      <c r="F47" s="457"/>
      <c r="G47" s="457">
        <f t="shared" ref="G47:G110" si="1">G46+E47-F47</f>
        <v>61900000</v>
      </c>
    </row>
    <row r="48" spans="1:7" ht="12.95" customHeight="1" x14ac:dyDescent="0.25">
      <c r="A48" s="437">
        <v>3</v>
      </c>
      <c r="B48" s="427">
        <v>42039</v>
      </c>
      <c r="C48" s="428" t="s">
        <v>826</v>
      </c>
      <c r="D48" s="428"/>
      <c r="E48" s="457"/>
      <c r="F48" s="457">
        <v>55000000</v>
      </c>
      <c r="G48" s="457">
        <f t="shared" si="1"/>
        <v>6900000</v>
      </c>
    </row>
    <row r="49" spans="1:7" ht="12.95" customHeight="1" x14ac:dyDescent="0.25">
      <c r="A49" s="437">
        <v>4</v>
      </c>
      <c r="B49" s="427">
        <v>42039</v>
      </c>
      <c r="C49" s="428" t="s">
        <v>827</v>
      </c>
      <c r="D49" s="428"/>
      <c r="E49" s="457">
        <v>55000000</v>
      </c>
      <c r="F49" s="457"/>
      <c r="G49" s="457">
        <f t="shared" si="1"/>
        <v>61900000</v>
      </c>
    </row>
    <row r="50" spans="1:7" ht="12.95" customHeight="1" x14ac:dyDescent="0.25">
      <c r="A50" s="437">
        <v>5</v>
      </c>
      <c r="B50" s="427">
        <v>42039</v>
      </c>
      <c r="C50" s="428" t="s">
        <v>828</v>
      </c>
      <c r="D50" s="428" t="s">
        <v>829</v>
      </c>
      <c r="E50" s="457"/>
      <c r="F50" s="457">
        <v>300000</v>
      </c>
      <c r="G50" s="457">
        <f t="shared" si="1"/>
        <v>61600000</v>
      </c>
    </row>
    <row r="51" spans="1:7" ht="12.95" customHeight="1" x14ac:dyDescent="0.25">
      <c r="A51" s="437">
        <v>6</v>
      </c>
      <c r="B51" s="427">
        <v>42039</v>
      </c>
      <c r="C51" s="428" t="s">
        <v>830</v>
      </c>
      <c r="D51" s="428" t="s">
        <v>831</v>
      </c>
      <c r="E51" s="457"/>
      <c r="F51" s="457">
        <v>210000</v>
      </c>
      <c r="G51" s="457">
        <f t="shared" si="1"/>
        <v>61390000</v>
      </c>
    </row>
    <row r="52" spans="1:7" ht="12.95" customHeight="1" x14ac:dyDescent="0.25">
      <c r="A52" s="437">
        <v>7</v>
      </c>
      <c r="B52" s="427">
        <v>42039</v>
      </c>
      <c r="C52" s="428" t="s">
        <v>832</v>
      </c>
      <c r="D52" s="428" t="str">
        <f>D51</f>
        <v>122,12027,17,032,5,2,2,01,01</v>
      </c>
      <c r="E52" s="457"/>
      <c r="F52" s="457">
        <v>125000</v>
      </c>
      <c r="G52" s="457">
        <f t="shared" si="1"/>
        <v>61265000</v>
      </c>
    </row>
    <row r="53" spans="1:7" ht="12.95" customHeight="1" x14ac:dyDescent="0.25">
      <c r="A53" s="437">
        <v>8</v>
      </c>
      <c r="B53" s="427">
        <v>42039</v>
      </c>
      <c r="C53" s="428" t="s">
        <v>833</v>
      </c>
      <c r="D53" s="428" t="s">
        <v>834</v>
      </c>
      <c r="E53" s="457"/>
      <c r="F53" s="457">
        <v>150000</v>
      </c>
      <c r="G53" s="457">
        <f t="shared" si="1"/>
        <v>61115000</v>
      </c>
    </row>
    <row r="54" spans="1:7" ht="12.95" customHeight="1" x14ac:dyDescent="0.25">
      <c r="A54" s="437">
        <v>9</v>
      </c>
      <c r="B54" s="427">
        <v>42039</v>
      </c>
      <c r="C54" s="428" t="s">
        <v>835</v>
      </c>
      <c r="D54" s="428" t="s">
        <v>836</v>
      </c>
      <c r="E54" s="457"/>
      <c r="F54" s="457">
        <v>500000</v>
      </c>
      <c r="G54" s="457">
        <f t="shared" si="1"/>
        <v>60615000</v>
      </c>
    </row>
    <row r="55" spans="1:7" ht="12.95" customHeight="1" x14ac:dyDescent="0.25">
      <c r="A55" s="437"/>
      <c r="B55" s="427"/>
      <c r="C55" s="428" t="s">
        <v>837</v>
      </c>
      <c r="D55" s="428"/>
      <c r="E55" s="457"/>
      <c r="F55" s="457"/>
      <c r="G55" s="457">
        <f t="shared" si="1"/>
        <v>60615000</v>
      </c>
    </row>
    <row r="56" spans="1:7" ht="12.95" customHeight="1" x14ac:dyDescent="0.25">
      <c r="A56" s="437">
        <v>10</v>
      </c>
      <c r="B56" s="427">
        <v>42039</v>
      </c>
      <c r="C56" s="428" t="s">
        <v>838</v>
      </c>
      <c r="D56" s="428"/>
      <c r="E56" s="457">
        <v>10000</v>
      </c>
      <c r="F56" s="457"/>
      <c r="G56" s="457">
        <f t="shared" si="1"/>
        <v>60625000</v>
      </c>
    </row>
    <row r="57" spans="1:7" ht="12.95" customHeight="1" x14ac:dyDescent="0.25">
      <c r="A57" s="437">
        <v>11</v>
      </c>
      <c r="B57" s="427">
        <v>42039</v>
      </c>
      <c r="C57" s="428" t="s">
        <v>839</v>
      </c>
      <c r="D57" s="428" t="s">
        <v>840</v>
      </c>
      <c r="E57" s="457"/>
      <c r="F57" s="457">
        <v>300000</v>
      </c>
      <c r="G57" s="457">
        <f t="shared" si="1"/>
        <v>60325000</v>
      </c>
    </row>
    <row r="58" spans="1:7" ht="12.95" customHeight="1" x14ac:dyDescent="0.25">
      <c r="A58" s="437">
        <v>12</v>
      </c>
      <c r="B58" s="427">
        <v>42039</v>
      </c>
      <c r="C58" s="428" t="s">
        <v>841</v>
      </c>
      <c r="D58" s="428"/>
      <c r="E58" s="457">
        <v>6000</v>
      </c>
      <c r="F58" s="457"/>
      <c r="G58" s="457">
        <f t="shared" si="1"/>
        <v>60331000</v>
      </c>
    </row>
    <row r="59" spans="1:7" ht="12.95" customHeight="1" x14ac:dyDescent="0.25">
      <c r="A59" s="437">
        <v>13</v>
      </c>
      <c r="B59" s="427">
        <v>42039</v>
      </c>
      <c r="C59" s="428" t="s">
        <v>842</v>
      </c>
      <c r="D59" s="428" t="s">
        <v>843</v>
      </c>
      <c r="E59" s="457"/>
      <c r="F59" s="457">
        <v>2070000</v>
      </c>
      <c r="G59" s="457">
        <f t="shared" si="1"/>
        <v>58261000</v>
      </c>
    </row>
    <row r="60" spans="1:7" ht="12.95" customHeight="1" x14ac:dyDescent="0.25">
      <c r="A60" s="437"/>
      <c r="B60" s="428"/>
      <c r="C60" s="428" t="s">
        <v>844</v>
      </c>
      <c r="D60" s="428"/>
      <c r="E60" s="457"/>
      <c r="F60" s="457"/>
      <c r="G60" s="457">
        <f t="shared" si="1"/>
        <v>58261000</v>
      </c>
    </row>
    <row r="61" spans="1:7" ht="12.95" customHeight="1" x14ac:dyDescent="0.25">
      <c r="A61" s="437">
        <v>14</v>
      </c>
      <c r="B61" s="427">
        <v>42044</v>
      </c>
      <c r="C61" s="428" t="s">
        <v>845</v>
      </c>
      <c r="D61" s="428" t="s">
        <v>846</v>
      </c>
      <c r="E61" s="457"/>
      <c r="F61" s="457">
        <v>15000</v>
      </c>
      <c r="G61" s="457">
        <f t="shared" si="1"/>
        <v>58246000</v>
      </c>
    </row>
    <row r="62" spans="1:7" ht="12.95" customHeight="1" x14ac:dyDescent="0.25">
      <c r="A62" s="437">
        <v>15</v>
      </c>
      <c r="B62" s="427">
        <v>42045</v>
      </c>
      <c r="C62" s="428" t="s">
        <v>847</v>
      </c>
      <c r="D62" s="428" t="s">
        <v>848</v>
      </c>
      <c r="E62" s="457"/>
      <c r="F62" s="457">
        <v>760000</v>
      </c>
      <c r="G62" s="457">
        <f t="shared" si="1"/>
        <v>57486000</v>
      </c>
    </row>
    <row r="63" spans="1:7" ht="12.95" customHeight="1" x14ac:dyDescent="0.25">
      <c r="A63" s="437"/>
      <c r="B63" s="428"/>
      <c r="C63" s="428" t="s">
        <v>849</v>
      </c>
      <c r="D63" s="428"/>
      <c r="E63" s="457"/>
      <c r="F63" s="457"/>
      <c r="G63" s="457">
        <f t="shared" si="1"/>
        <v>57486000</v>
      </c>
    </row>
    <row r="64" spans="1:7" ht="12.95" customHeight="1" x14ac:dyDescent="0.25">
      <c r="A64" s="437"/>
      <c r="B64" s="428"/>
      <c r="C64" s="428" t="s">
        <v>850</v>
      </c>
      <c r="D64" s="428"/>
      <c r="E64" s="457"/>
      <c r="F64" s="457"/>
      <c r="G64" s="457">
        <f t="shared" si="1"/>
        <v>57486000</v>
      </c>
    </row>
    <row r="65" spans="1:7" ht="12.95" customHeight="1" x14ac:dyDescent="0.25">
      <c r="A65" s="437">
        <v>16</v>
      </c>
      <c r="B65" s="427">
        <v>42045</v>
      </c>
      <c r="C65" s="428" t="s">
        <v>851</v>
      </c>
      <c r="D65" s="428" t="s">
        <v>852</v>
      </c>
      <c r="E65" s="457"/>
      <c r="F65" s="457">
        <v>140000</v>
      </c>
      <c r="G65" s="457">
        <f t="shared" si="1"/>
        <v>57346000</v>
      </c>
    </row>
    <row r="66" spans="1:7" ht="12.95" customHeight="1" x14ac:dyDescent="0.25">
      <c r="A66" s="437">
        <v>17</v>
      </c>
      <c r="B66" s="427">
        <v>42045</v>
      </c>
      <c r="C66" s="428" t="s">
        <v>853</v>
      </c>
      <c r="D66" s="428" t="s">
        <v>854</v>
      </c>
      <c r="E66" s="457"/>
      <c r="F66" s="457">
        <v>75000</v>
      </c>
      <c r="G66" s="457">
        <f t="shared" si="1"/>
        <v>57271000</v>
      </c>
    </row>
    <row r="67" spans="1:7" ht="12.95" customHeight="1" x14ac:dyDescent="0.25">
      <c r="A67" s="437">
        <v>16</v>
      </c>
      <c r="B67" s="427"/>
      <c r="C67" s="428"/>
      <c r="D67" s="428"/>
      <c r="E67" s="457"/>
      <c r="F67" s="457"/>
      <c r="G67" s="457">
        <f t="shared" si="1"/>
        <v>57271000</v>
      </c>
    </row>
    <row r="68" spans="1:7" ht="12.95" customHeight="1" x14ac:dyDescent="0.25">
      <c r="A68" s="437">
        <v>17</v>
      </c>
      <c r="B68" s="427"/>
      <c r="C68" s="428"/>
      <c r="D68" s="428"/>
      <c r="E68" s="457"/>
      <c r="F68" s="457"/>
      <c r="G68" s="457">
        <f t="shared" si="1"/>
        <v>57271000</v>
      </c>
    </row>
    <row r="69" spans="1:7" ht="12.95" customHeight="1" x14ac:dyDescent="0.25">
      <c r="A69" s="437">
        <v>18</v>
      </c>
      <c r="B69" s="427">
        <v>42047</v>
      </c>
      <c r="C69" s="428" t="s">
        <v>855</v>
      </c>
      <c r="D69" s="428" t="s">
        <v>856</v>
      </c>
      <c r="E69" s="457"/>
      <c r="F69" s="457">
        <v>93250</v>
      </c>
      <c r="G69" s="457">
        <f t="shared" si="1"/>
        <v>57177750</v>
      </c>
    </row>
    <row r="70" spans="1:7" ht="12.95" customHeight="1" x14ac:dyDescent="0.25">
      <c r="A70" s="437">
        <v>19</v>
      </c>
      <c r="B70" s="427">
        <v>42047</v>
      </c>
      <c r="C70" s="428" t="s">
        <v>857</v>
      </c>
      <c r="D70" s="428" t="str">
        <f>D65</f>
        <v>120,12027,020,24,5,2,2,05,03</v>
      </c>
      <c r="E70" s="457"/>
      <c r="F70" s="457">
        <v>146000</v>
      </c>
      <c r="G70" s="457">
        <f t="shared" si="1"/>
        <v>57031750</v>
      </c>
    </row>
    <row r="71" spans="1:7" ht="12.95" customHeight="1" x14ac:dyDescent="0.25">
      <c r="A71" s="437"/>
      <c r="B71" s="428"/>
      <c r="C71" s="428" t="s">
        <v>858</v>
      </c>
      <c r="D71" s="428"/>
      <c r="E71" s="457"/>
      <c r="F71" s="457"/>
      <c r="G71" s="457">
        <f t="shared" si="1"/>
        <v>57031750</v>
      </c>
    </row>
    <row r="72" spans="1:7" ht="12.95" customHeight="1" x14ac:dyDescent="0.25">
      <c r="A72" s="437">
        <v>20</v>
      </c>
      <c r="B72" s="427">
        <v>42047</v>
      </c>
      <c r="C72" s="428" t="s">
        <v>859</v>
      </c>
      <c r="D72" s="428" t="str">
        <f>D70</f>
        <v>120,12027,020,24,5,2,2,05,03</v>
      </c>
      <c r="E72" s="457"/>
      <c r="F72" s="457">
        <v>142000</v>
      </c>
      <c r="G72" s="457">
        <f t="shared" si="1"/>
        <v>56889750</v>
      </c>
    </row>
    <row r="73" spans="1:7" ht="12.95" customHeight="1" x14ac:dyDescent="0.25">
      <c r="A73" s="437"/>
      <c r="B73" s="428"/>
      <c r="C73" s="428" t="s">
        <v>858</v>
      </c>
      <c r="D73" s="428"/>
      <c r="E73" s="457"/>
      <c r="F73" s="457"/>
      <c r="G73" s="457">
        <f t="shared" si="1"/>
        <v>56889750</v>
      </c>
    </row>
    <row r="74" spans="1:7" ht="12.95" customHeight="1" x14ac:dyDescent="0.25">
      <c r="A74" s="437">
        <v>21</v>
      </c>
      <c r="B74" s="427">
        <v>42047</v>
      </c>
      <c r="C74" s="428" t="s">
        <v>860</v>
      </c>
      <c r="D74" s="428" t="str">
        <f>D72</f>
        <v>120,12027,020,24,5,2,2,05,03</v>
      </c>
      <c r="E74" s="457"/>
      <c r="F74" s="457">
        <v>132000</v>
      </c>
      <c r="G74" s="457">
        <f t="shared" si="1"/>
        <v>56757750</v>
      </c>
    </row>
    <row r="75" spans="1:7" ht="12.95" customHeight="1" x14ac:dyDescent="0.25">
      <c r="A75" s="437">
        <v>22</v>
      </c>
      <c r="B75" s="427">
        <v>42051</v>
      </c>
      <c r="C75" s="458" t="s">
        <v>861</v>
      </c>
      <c r="D75" s="428" t="s">
        <v>862</v>
      </c>
      <c r="E75" s="457"/>
      <c r="F75" s="457">
        <v>700000</v>
      </c>
      <c r="G75" s="457">
        <f t="shared" si="1"/>
        <v>56057750</v>
      </c>
    </row>
    <row r="76" spans="1:7" ht="12.95" customHeight="1" x14ac:dyDescent="0.25">
      <c r="A76" s="437"/>
      <c r="B76" s="428"/>
      <c r="C76" s="428" t="s">
        <v>863</v>
      </c>
      <c r="D76" s="428"/>
      <c r="E76" s="457"/>
      <c r="F76" s="457"/>
      <c r="G76" s="457">
        <f t="shared" si="1"/>
        <v>56057750</v>
      </c>
    </row>
    <row r="77" spans="1:7" ht="12.95" customHeight="1" x14ac:dyDescent="0.25">
      <c r="A77" s="437">
        <v>23</v>
      </c>
      <c r="B77" s="427">
        <v>42051</v>
      </c>
      <c r="C77" s="428" t="s">
        <v>864</v>
      </c>
      <c r="D77" s="428" t="s">
        <v>865</v>
      </c>
      <c r="E77" s="457"/>
      <c r="F77" s="457">
        <v>98750</v>
      </c>
      <c r="G77" s="457">
        <f t="shared" si="1"/>
        <v>55959000</v>
      </c>
    </row>
    <row r="78" spans="1:7" ht="12.95" customHeight="1" x14ac:dyDescent="0.25">
      <c r="A78" s="437">
        <v>24</v>
      </c>
      <c r="B78" s="427">
        <v>42052</v>
      </c>
      <c r="C78" s="428" t="s">
        <v>866</v>
      </c>
      <c r="D78" s="428" t="s">
        <v>867</v>
      </c>
      <c r="E78" s="457"/>
      <c r="F78" s="457">
        <v>78750</v>
      </c>
      <c r="G78" s="457">
        <f t="shared" si="1"/>
        <v>55880250</v>
      </c>
    </row>
    <row r="79" spans="1:7" ht="12.95" customHeight="1" x14ac:dyDescent="0.25">
      <c r="A79" s="437">
        <v>25</v>
      </c>
      <c r="B79" s="427">
        <v>42052</v>
      </c>
      <c r="C79" s="428" t="s">
        <v>868</v>
      </c>
      <c r="D79" s="428" t="s">
        <v>869</v>
      </c>
      <c r="E79" s="457"/>
      <c r="F79" s="457">
        <v>300000</v>
      </c>
      <c r="G79" s="457">
        <f t="shared" si="1"/>
        <v>55580250</v>
      </c>
    </row>
    <row r="80" spans="1:7" ht="12.95" customHeight="1" x14ac:dyDescent="0.25">
      <c r="A80" s="437"/>
      <c r="B80" s="428"/>
      <c r="C80" s="428" t="s">
        <v>870</v>
      </c>
      <c r="D80" s="428"/>
      <c r="E80" s="457"/>
      <c r="F80" s="457"/>
      <c r="G80" s="457">
        <f t="shared" si="1"/>
        <v>55580250</v>
      </c>
    </row>
    <row r="81" spans="1:7" ht="12.95" customHeight="1" x14ac:dyDescent="0.25">
      <c r="A81" s="437">
        <v>26</v>
      </c>
      <c r="B81" s="427">
        <v>42053</v>
      </c>
      <c r="C81" s="428" t="s">
        <v>871</v>
      </c>
      <c r="D81" s="428" t="s">
        <v>872</v>
      </c>
      <c r="E81" s="457"/>
      <c r="F81" s="457">
        <v>215250</v>
      </c>
      <c r="G81" s="457">
        <f t="shared" si="1"/>
        <v>55365000</v>
      </c>
    </row>
    <row r="82" spans="1:7" ht="12.95" customHeight="1" x14ac:dyDescent="0.25">
      <c r="A82" s="437"/>
      <c r="B82" s="428"/>
      <c r="C82" s="428" t="s">
        <v>873</v>
      </c>
      <c r="D82" s="428"/>
      <c r="E82" s="457"/>
      <c r="F82" s="457"/>
      <c r="G82" s="457">
        <f t="shared" si="1"/>
        <v>55365000</v>
      </c>
    </row>
    <row r="83" spans="1:7" ht="12.95" customHeight="1" x14ac:dyDescent="0.25">
      <c r="A83" s="437">
        <v>27</v>
      </c>
      <c r="B83" s="427">
        <v>42053</v>
      </c>
      <c r="C83" s="428" t="s">
        <v>874</v>
      </c>
      <c r="D83" s="428" t="s">
        <v>875</v>
      </c>
      <c r="E83" s="457"/>
      <c r="F83" s="457">
        <v>20125</v>
      </c>
      <c r="G83" s="457">
        <f t="shared" si="1"/>
        <v>55344875</v>
      </c>
    </row>
    <row r="84" spans="1:7" ht="12.95" customHeight="1" x14ac:dyDescent="0.25">
      <c r="A84" s="437">
        <v>28</v>
      </c>
      <c r="B84" s="427">
        <v>42053</v>
      </c>
      <c r="C84" s="428" t="s">
        <v>876</v>
      </c>
      <c r="D84" s="428" t="s">
        <v>877</v>
      </c>
      <c r="E84" s="457"/>
      <c r="F84" s="457">
        <v>76125</v>
      </c>
      <c r="G84" s="457">
        <f t="shared" si="1"/>
        <v>55268750</v>
      </c>
    </row>
    <row r="85" spans="1:7" ht="12.95" customHeight="1" x14ac:dyDescent="0.25">
      <c r="A85" s="437">
        <v>29</v>
      </c>
      <c r="B85" s="427">
        <v>42055</v>
      </c>
      <c r="C85" s="428" t="s">
        <v>878</v>
      </c>
      <c r="D85" s="428" t="s">
        <v>879</v>
      </c>
      <c r="E85" s="457"/>
      <c r="F85" s="457">
        <v>375000</v>
      </c>
      <c r="G85" s="457">
        <f t="shared" si="1"/>
        <v>54893750</v>
      </c>
    </row>
    <row r="86" spans="1:7" ht="12.95" customHeight="1" x14ac:dyDescent="0.25">
      <c r="A86" s="437"/>
      <c r="B86" s="428"/>
      <c r="C86" s="428" t="s">
        <v>880</v>
      </c>
      <c r="D86" s="428"/>
      <c r="E86" s="457"/>
      <c r="F86" s="457"/>
      <c r="G86" s="457">
        <f t="shared" si="1"/>
        <v>54893750</v>
      </c>
    </row>
    <row r="87" spans="1:7" ht="12.95" customHeight="1" x14ac:dyDescent="0.25">
      <c r="A87" s="437">
        <v>30</v>
      </c>
      <c r="B87" s="427">
        <v>42055</v>
      </c>
      <c r="C87" s="428" t="s">
        <v>881</v>
      </c>
      <c r="D87" s="428" t="s">
        <v>882</v>
      </c>
      <c r="E87" s="457"/>
      <c r="F87" s="457">
        <v>501100</v>
      </c>
      <c r="G87" s="457">
        <f t="shared" si="1"/>
        <v>54392650</v>
      </c>
    </row>
    <row r="88" spans="1:7" ht="12.95" customHeight="1" x14ac:dyDescent="0.25">
      <c r="A88" s="437">
        <v>31</v>
      </c>
      <c r="B88" s="428"/>
      <c r="C88" s="428" t="s">
        <v>883</v>
      </c>
      <c r="D88" s="428"/>
      <c r="E88" s="457"/>
      <c r="F88" s="457"/>
      <c r="G88" s="457">
        <f t="shared" si="1"/>
        <v>54392650</v>
      </c>
    </row>
    <row r="89" spans="1:7" ht="12.95" customHeight="1" x14ac:dyDescent="0.25">
      <c r="A89" s="437">
        <v>32</v>
      </c>
      <c r="B89" s="427">
        <v>42055</v>
      </c>
      <c r="C89" s="428" t="s">
        <v>884</v>
      </c>
      <c r="D89" s="428" t="s">
        <v>885</v>
      </c>
      <c r="E89" s="457"/>
      <c r="F89" s="457">
        <v>3151902</v>
      </c>
      <c r="G89" s="457">
        <f t="shared" si="1"/>
        <v>51240748</v>
      </c>
    </row>
    <row r="90" spans="1:7" ht="12.95" customHeight="1" x14ac:dyDescent="0.25">
      <c r="A90" s="437">
        <v>33</v>
      </c>
      <c r="B90" s="428"/>
      <c r="C90" s="428" t="s">
        <v>886</v>
      </c>
      <c r="D90" s="428"/>
      <c r="E90" s="457"/>
      <c r="F90" s="457"/>
      <c r="G90" s="457">
        <f t="shared" si="1"/>
        <v>51240748</v>
      </c>
    </row>
    <row r="91" spans="1:7" ht="12.95" customHeight="1" x14ac:dyDescent="0.25">
      <c r="A91" s="437">
        <v>34</v>
      </c>
      <c r="B91" s="428"/>
      <c r="C91" s="428" t="s">
        <v>887</v>
      </c>
      <c r="D91" s="428"/>
      <c r="E91" s="457"/>
      <c r="F91" s="457"/>
      <c r="G91" s="457">
        <f t="shared" si="1"/>
        <v>51240748</v>
      </c>
    </row>
    <row r="92" spans="1:7" ht="12.95" customHeight="1" x14ac:dyDescent="0.25">
      <c r="A92" s="437">
        <v>35</v>
      </c>
      <c r="B92" s="427">
        <v>42058</v>
      </c>
      <c r="C92" s="428" t="s">
        <v>888</v>
      </c>
      <c r="D92" s="428" t="s">
        <v>889</v>
      </c>
      <c r="E92" s="457"/>
      <c r="F92" s="457">
        <v>415500</v>
      </c>
      <c r="G92" s="457">
        <f t="shared" si="1"/>
        <v>50825248</v>
      </c>
    </row>
    <row r="93" spans="1:7" ht="12.95" customHeight="1" x14ac:dyDescent="0.25">
      <c r="A93" s="437">
        <v>36</v>
      </c>
      <c r="B93" s="427">
        <v>42058</v>
      </c>
      <c r="C93" s="428" t="s">
        <v>890</v>
      </c>
      <c r="D93" s="428" t="s">
        <v>891</v>
      </c>
      <c r="E93" s="457"/>
      <c r="F93" s="457">
        <v>62000</v>
      </c>
      <c r="G93" s="457">
        <f t="shared" si="1"/>
        <v>50763248</v>
      </c>
    </row>
    <row r="94" spans="1:7" ht="12.95" customHeight="1" x14ac:dyDescent="0.25">
      <c r="A94" s="437">
        <v>37</v>
      </c>
      <c r="B94" s="427">
        <v>42058</v>
      </c>
      <c r="C94" s="428" t="s">
        <v>892</v>
      </c>
      <c r="D94" s="428" t="s">
        <v>893</v>
      </c>
      <c r="E94" s="457"/>
      <c r="F94" s="440">
        <v>4235000</v>
      </c>
      <c r="G94" s="457">
        <f t="shared" si="1"/>
        <v>46528248</v>
      </c>
    </row>
    <row r="95" spans="1:7" ht="12.95" customHeight="1" x14ac:dyDescent="0.25">
      <c r="A95" s="437">
        <v>38</v>
      </c>
      <c r="B95" s="427">
        <v>42058</v>
      </c>
      <c r="C95" s="428" t="s">
        <v>894</v>
      </c>
      <c r="D95" s="428"/>
      <c r="E95" s="457">
        <v>57750</v>
      </c>
      <c r="F95" s="457"/>
      <c r="G95" s="457">
        <f t="shared" si="1"/>
        <v>46585998</v>
      </c>
    </row>
    <row r="96" spans="1:7" ht="12.95" customHeight="1" x14ac:dyDescent="0.25">
      <c r="A96" s="437">
        <v>39</v>
      </c>
      <c r="B96" s="427">
        <v>42058</v>
      </c>
      <c r="C96" s="428" t="s">
        <v>895</v>
      </c>
      <c r="D96" s="428"/>
      <c r="E96" s="457">
        <v>385000</v>
      </c>
      <c r="F96" s="457"/>
      <c r="G96" s="457">
        <f t="shared" si="1"/>
        <v>46970998</v>
      </c>
    </row>
    <row r="97" spans="1:7" ht="12.95" customHeight="1" x14ac:dyDescent="0.25">
      <c r="A97" s="437">
        <v>40</v>
      </c>
      <c r="B97" s="427">
        <v>42058</v>
      </c>
      <c r="C97" s="428" t="s">
        <v>896</v>
      </c>
      <c r="D97" s="428" t="s">
        <v>897</v>
      </c>
      <c r="E97" s="457"/>
      <c r="F97" s="457">
        <v>306250</v>
      </c>
      <c r="G97" s="457">
        <f t="shared" si="1"/>
        <v>46664748</v>
      </c>
    </row>
    <row r="98" spans="1:7" ht="12.95" customHeight="1" x14ac:dyDescent="0.25">
      <c r="A98" s="437"/>
      <c r="B98" s="428"/>
      <c r="C98" s="428" t="s">
        <v>898</v>
      </c>
      <c r="D98" s="428"/>
      <c r="E98" s="457"/>
      <c r="F98" s="457"/>
      <c r="G98" s="457">
        <f t="shared" si="1"/>
        <v>46664748</v>
      </c>
    </row>
    <row r="99" spans="1:7" ht="12.95" customHeight="1" x14ac:dyDescent="0.25">
      <c r="A99" s="437">
        <v>41</v>
      </c>
      <c r="B99" s="427">
        <v>42058</v>
      </c>
      <c r="C99" s="428" t="s">
        <v>899</v>
      </c>
      <c r="D99" s="428" t="s">
        <v>900</v>
      </c>
      <c r="E99" s="457"/>
      <c r="F99" s="457">
        <v>225000</v>
      </c>
      <c r="G99" s="457">
        <f t="shared" si="1"/>
        <v>46439748</v>
      </c>
    </row>
    <row r="100" spans="1:7" ht="12.95" customHeight="1" x14ac:dyDescent="0.25">
      <c r="A100" s="437">
        <v>42</v>
      </c>
      <c r="B100" s="427">
        <v>42058</v>
      </c>
      <c r="C100" s="428" t="s">
        <v>901</v>
      </c>
      <c r="D100" s="428"/>
      <c r="E100" s="457">
        <v>4500</v>
      </c>
      <c r="F100" s="457"/>
      <c r="G100" s="457">
        <f t="shared" si="1"/>
        <v>46444248</v>
      </c>
    </row>
    <row r="101" spans="1:7" ht="12.95" customHeight="1" x14ac:dyDescent="0.25">
      <c r="A101" s="437">
        <v>43</v>
      </c>
      <c r="B101" s="427">
        <v>42058</v>
      </c>
      <c r="C101" s="428" t="s">
        <v>1868</v>
      </c>
      <c r="D101" s="428" t="s">
        <v>902</v>
      </c>
      <c r="E101" s="457"/>
      <c r="F101" s="457">
        <v>280000</v>
      </c>
      <c r="G101" s="457">
        <f t="shared" si="1"/>
        <v>46164248</v>
      </c>
    </row>
    <row r="102" spans="1:7" ht="12.95" customHeight="1" x14ac:dyDescent="0.25">
      <c r="A102" s="437"/>
      <c r="B102" s="428"/>
      <c r="C102" s="428" t="s">
        <v>903</v>
      </c>
      <c r="D102" s="428"/>
      <c r="E102" s="457"/>
      <c r="F102" s="457"/>
      <c r="G102" s="457">
        <f t="shared" si="1"/>
        <v>46164248</v>
      </c>
    </row>
    <row r="103" spans="1:7" ht="12.95" customHeight="1" x14ac:dyDescent="0.25">
      <c r="A103" s="437">
        <v>44</v>
      </c>
      <c r="B103" s="427">
        <v>42058</v>
      </c>
      <c r="C103" s="428" t="s">
        <v>1869</v>
      </c>
      <c r="D103" s="428" t="str">
        <f>D101</f>
        <v>120,12027,01,019,5,2,2,15,01</v>
      </c>
      <c r="E103" s="457"/>
      <c r="F103" s="457">
        <v>125000</v>
      </c>
      <c r="G103" s="457">
        <f t="shared" si="1"/>
        <v>46039248</v>
      </c>
    </row>
    <row r="104" spans="1:7" ht="12.95" customHeight="1" x14ac:dyDescent="0.25">
      <c r="A104" s="437"/>
      <c r="B104" s="428"/>
      <c r="C104" s="428" t="s">
        <v>903</v>
      </c>
      <c r="D104" s="428"/>
      <c r="E104" s="457"/>
      <c r="F104" s="457"/>
      <c r="G104" s="457">
        <f t="shared" si="1"/>
        <v>46039248</v>
      </c>
    </row>
    <row r="105" spans="1:7" ht="12.95" customHeight="1" x14ac:dyDescent="0.25">
      <c r="A105" s="437">
        <v>45</v>
      </c>
      <c r="B105" s="427">
        <v>42058</v>
      </c>
      <c r="C105" s="428" t="s">
        <v>1870</v>
      </c>
      <c r="D105" s="428" t="str">
        <f>D103</f>
        <v>120,12027,01,019,5,2,2,15,01</v>
      </c>
      <c r="E105" s="457"/>
      <c r="F105" s="457">
        <v>75000</v>
      </c>
      <c r="G105" s="457">
        <f t="shared" si="1"/>
        <v>45964248</v>
      </c>
    </row>
    <row r="106" spans="1:7" ht="12.95" customHeight="1" x14ac:dyDescent="0.25">
      <c r="A106" s="437"/>
      <c r="B106" s="428"/>
      <c r="C106" s="428" t="s">
        <v>903</v>
      </c>
      <c r="D106" s="428"/>
      <c r="E106" s="457"/>
      <c r="F106" s="457"/>
      <c r="G106" s="457">
        <f t="shared" si="1"/>
        <v>45964248</v>
      </c>
    </row>
    <row r="107" spans="1:7" ht="12.95" customHeight="1" x14ac:dyDescent="0.25">
      <c r="A107" s="437">
        <v>46</v>
      </c>
      <c r="B107" s="427">
        <v>42059</v>
      </c>
      <c r="C107" s="428" t="s">
        <v>904</v>
      </c>
      <c r="D107" s="428" t="s">
        <v>905</v>
      </c>
      <c r="E107" s="457"/>
      <c r="F107" s="457">
        <v>21875</v>
      </c>
      <c r="G107" s="457">
        <f t="shared" si="1"/>
        <v>45942373</v>
      </c>
    </row>
    <row r="108" spans="1:7" ht="12.95" customHeight="1" x14ac:dyDescent="0.25">
      <c r="A108" s="437">
        <v>47</v>
      </c>
      <c r="B108" s="427">
        <v>42059</v>
      </c>
      <c r="C108" s="428" t="s">
        <v>906</v>
      </c>
      <c r="D108" s="428" t="s">
        <v>907</v>
      </c>
      <c r="E108" s="457"/>
      <c r="F108" s="457">
        <v>436500</v>
      </c>
      <c r="G108" s="457">
        <f t="shared" si="1"/>
        <v>45505873</v>
      </c>
    </row>
    <row r="109" spans="1:7" ht="12.95" customHeight="1" x14ac:dyDescent="0.25">
      <c r="A109" s="437">
        <v>48</v>
      </c>
      <c r="B109" s="427">
        <v>42059</v>
      </c>
      <c r="C109" s="428" t="s">
        <v>908</v>
      </c>
      <c r="D109" s="428" t="s">
        <v>900</v>
      </c>
      <c r="E109" s="457"/>
      <c r="F109" s="457">
        <v>250000</v>
      </c>
      <c r="G109" s="457">
        <f t="shared" si="1"/>
        <v>45255873</v>
      </c>
    </row>
    <row r="110" spans="1:7" ht="12.95" customHeight="1" x14ac:dyDescent="0.25">
      <c r="A110" s="437">
        <v>49</v>
      </c>
      <c r="B110" s="427">
        <v>42059</v>
      </c>
      <c r="C110" s="428" t="s">
        <v>909</v>
      </c>
      <c r="D110" s="428"/>
      <c r="E110" s="457">
        <v>5000</v>
      </c>
      <c r="F110" s="440"/>
      <c r="G110" s="457">
        <f t="shared" si="1"/>
        <v>45260873</v>
      </c>
    </row>
    <row r="111" spans="1:7" ht="12.95" customHeight="1" x14ac:dyDescent="0.25">
      <c r="A111" s="437">
        <v>50</v>
      </c>
      <c r="B111" s="427">
        <v>42059</v>
      </c>
      <c r="C111" s="428" t="s">
        <v>910</v>
      </c>
      <c r="D111" s="428" t="s">
        <v>911</v>
      </c>
      <c r="E111" s="457"/>
      <c r="F111" s="440">
        <v>450000</v>
      </c>
      <c r="G111" s="457">
        <f t="shared" ref="G111:G120" si="2">G110+E111-F111</f>
        <v>44810873</v>
      </c>
    </row>
    <row r="112" spans="1:7" ht="12.95" customHeight="1" x14ac:dyDescent="0.25">
      <c r="A112" s="437">
        <v>51</v>
      </c>
      <c r="B112" s="427">
        <v>42059</v>
      </c>
      <c r="C112" s="428" t="s">
        <v>912</v>
      </c>
      <c r="D112" s="428" t="s">
        <v>913</v>
      </c>
      <c r="E112" s="457"/>
      <c r="F112" s="440">
        <v>538000</v>
      </c>
      <c r="G112" s="457">
        <f t="shared" si="2"/>
        <v>44272873</v>
      </c>
    </row>
    <row r="113" spans="1:7" ht="12.95" customHeight="1" x14ac:dyDescent="0.25">
      <c r="A113" s="437">
        <v>52</v>
      </c>
      <c r="B113" s="427">
        <v>42059</v>
      </c>
      <c r="C113" s="428" t="s">
        <v>914</v>
      </c>
      <c r="D113" s="428" t="s">
        <v>915</v>
      </c>
      <c r="E113" s="457"/>
      <c r="F113" s="440">
        <v>1722933</v>
      </c>
      <c r="G113" s="457">
        <f t="shared" si="2"/>
        <v>42549940</v>
      </c>
    </row>
    <row r="114" spans="1:7" ht="12.95" customHeight="1" x14ac:dyDescent="0.25">
      <c r="A114" s="437"/>
      <c r="B114" s="428"/>
      <c r="C114" s="428" t="s">
        <v>916</v>
      </c>
      <c r="D114" s="428"/>
      <c r="E114" s="457"/>
      <c r="F114" s="440"/>
      <c r="G114" s="457">
        <f t="shared" si="2"/>
        <v>42549940</v>
      </c>
    </row>
    <row r="115" spans="1:7" ht="12.95" customHeight="1" x14ac:dyDescent="0.25">
      <c r="A115" s="445"/>
      <c r="B115" s="481"/>
      <c r="C115" s="481"/>
      <c r="D115" s="481"/>
      <c r="E115" s="460"/>
      <c r="F115" s="446"/>
      <c r="G115" s="457">
        <f t="shared" si="2"/>
        <v>42549940</v>
      </c>
    </row>
    <row r="116" spans="1:7" ht="12.95" customHeight="1" x14ac:dyDescent="0.25">
      <c r="A116" s="447"/>
      <c r="B116" s="482"/>
      <c r="C116" s="482"/>
      <c r="D116" s="482"/>
      <c r="E116" s="461"/>
      <c r="F116" s="448"/>
      <c r="G116" s="457">
        <f t="shared" si="2"/>
        <v>42549940</v>
      </c>
    </row>
    <row r="117" spans="1:7" ht="12.95" customHeight="1" x14ac:dyDescent="0.25">
      <c r="A117" s="447"/>
      <c r="B117" s="482"/>
      <c r="C117" s="482"/>
      <c r="D117" s="482"/>
      <c r="E117" s="461"/>
      <c r="F117" s="448"/>
      <c r="G117" s="457">
        <f t="shared" si="2"/>
        <v>42549940</v>
      </c>
    </row>
    <row r="118" spans="1:7" ht="12.95" customHeight="1" x14ac:dyDescent="0.25">
      <c r="A118" s="447"/>
      <c r="B118" s="482"/>
      <c r="C118" s="482"/>
      <c r="D118" s="482"/>
      <c r="E118" s="461"/>
      <c r="F118" s="448"/>
      <c r="G118" s="457">
        <f t="shared" si="2"/>
        <v>42549940</v>
      </c>
    </row>
    <row r="119" spans="1:7" ht="12.95" customHeight="1" x14ac:dyDescent="0.25">
      <c r="A119" s="449"/>
      <c r="B119" s="483"/>
      <c r="C119" s="483"/>
      <c r="D119" s="483"/>
      <c r="E119" s="462"/>
      <c r="F119" s="450"/>
      <c r="G119" s="457">
        <f t="shared" si="2"/>
        <v>42549940</v>
      </c>
    </row>
    <row r="120" spans="1:7" ht="12.95" customHeight="1" x14ac:dyDescent="0.25">
      <c r="A120" s="437">
        <v>53</v>
      </c>
      <c r="B120" s="427">
        <v>42059</v>
      </c>
      <c r="C120" s="428" t="s">
        <v>1871</v>
      </c>
      <c r="D120" s="428" t="str">
        <f>D105</f>
        <v>120,12027,01,019,5,2,2,15,01</v>
      </c>
      <c r="E120" s="457"/>
      <c r="F120" s="440">
        <v>280000</v>
      </c>
      <c r="G120" s="457">
        <f t="shared" si="2"/>
        <v>42269940</v>
      </c>
    </row>
    <row r="121" spans="1:7" ht="12.95" customHeight="1" x14ac:dyDescent="0.25">
      <c r="A121" s="437"/>
      <c r="B121" s="428"/>
      <c r="C121" s="428" t="s">
        <v>903</v>
      </c>
      <c r="D121" s="428"/>
      <c r="E121" s="457"/>
      <c r="F121" s="440"/>
      <c r="G121" s="457">
        <f>G120+E121-F121</f>
        <v>42269940</v>
      </c>
    </row>
    <row r="122" spans="1:7" ht="12.95" customHeight="1" x14ac:dyDescent="0.25">
      <c r="A122" s="437">
        <v>54</v>
      </c>
      <c r="B122" s="427">
        <v>42060</v>
      </c>
      <c r="C122" s="428" t="s">
        <v>917</v>
      </c>
      <c r="D122" s="428" t="s">
        <v>918</v>
      </c>
      <c r="E122" s="457"/>
      <c r="F122" s="440">
        <v>1500000</v>
      </c>
      <c r="G122" s="457">
        <f t="shared" ref="G122:G155" si="3">G121+E122-F122</f>
        <v>40769940</v>
      </c>
    </row>
    <row r="123" spans="1:7" ht="12.95" customHeight="1" x14ac:dyDescent="0.25">
      <c r="A123" s="437">
        <v>55</v>
      </c>
      <c r="B123" s="427">
        <v>42060</v>
      </c>
      <c r="C123" s="428" t="s">
        <v>919</v>
      </c>
      <c r="D123" s="428"/>
      <c r="E123" s="457">
        <v>136364</v>
      </c>
      <c r="F123" s="440"/>
      <c r="G123" s="457">
        <f t="shared" si="3"/>
        <v>40906304</v>
      </c>
    </row>
    <row r="124" spans="1:7" ht="12.95" customHeight="1" x14ac:dyDescent="0.25">
      <c r="A124" s="437">
        <v>56</v>
      </c>
      <c r="B124" s="427">
        <v>42060</v>
      </c>
      <c r="C124" s="428" t="s">
        <v>920</v>
      </c>
      <c r="D124" s="428" t="s">
        <v>921</v>
      </c>
      <c r="E124" s="457"/>
      <c r="F124" s="440">
        <v>840000</v>
      </c>
      <c r="G124" s="457">
        <f t="shared" si="3"/>
        <v>40066304</v>
      </c>
    </row>
    <row r="125" spans="1:7" ht="12.95" customHeight="1" x14ac:dyDescent="0.25">
      <c r="A125" s="437"/>
      <c r="B125" s="427"/>
      <c r="C125" s="428" t="s">
        <v>922</v>
      </c>
      <c r="D125" s="428"/>
      <c r="E125" s="457"/>
      <c r="F125" s="440"/>
      <c r="G125" s="457">
        <f t="shared" si="3"/>
        <v>40066304</v>
      </c>
    </row>
    <row r="126" spans="1:7" ht="12.95" customHeight="1" x14ac:dyDescent="0.25">
      <c r="A126" s="437">
        <v>57</v>
      </c>
      <c r="B126" s="427">
        <v>42060</v>
      </c>
      <c r="C126" s="428" t="s">
        <v>923</v>
      </c>
      <c r="D126" s="428"/>
      <c r="E126" s="457">
        <v>22500</v>
      </c>
      <c r="F126" s="440"/>
      <c r="G126" s="457">
        <f t="shared" si="3"/>
        <v>40088804</v>
      </c>
    </row>
    <row r="127" spans="1:7" ht="12.95" customHeight="1" x14ac:dyDescent="0.25">
      <c r="A127" s="437">
        <v>58</v>
      </c>
      <c r="B127" s="427">
        <v>42060</v>
      </c>
      <c r="C127" s="428" t="s">
        <v>924</v>
      </c>
      <c r="D127" s="428" t="s">
        <v>925</v>
      </c>
      <c r="E127" s="457"/>
      <c r="F127" s="440">
        <v>1760000</v>
      </c>
      <c r="G127" s="457">
        <f t="shared" si="3"/>
        <v>38328804</v>
      </c>
    </row>
    <row r="128" spans="1:7" ht="12.95" customHeight="1" x14ac:dyDescent="0.25">
      <c r="A128" s="437">
        <v>59</v>
      </c>
      <c r="B128" s="427">
        <v>42060</v>
      </c>
      <c r="C128" s="428" t="s">
        <v>926</v>
      </c>
      <c r="D128" s="428"/>
      <c r="E128" s="457">
        <v>224000</v>
      </c>
      <c r="F128" s="457"/>
      <c r="G128" s="457">
        <f t="shared" si="3"/>
        <v>38552804</v>
      </c>
    </row>
    <row r="129" spans="1:7" ht="12.95" customHeight="1" x14ac:dyDescent="0.25">
      <c r="A129" s="437">
        <v>60</v>
      </c>
      <c r="B129" s="427">
        <v>42060</v>
      </c>
      <c r="C129" s="428" t="s">
        <v>1872</v>
      </c>
      <c r="D129" s="428" t="str">
        <f>D120</f>
        <v>120,12027,01,019,5,2,2,15,01</v>
      </c>
      <c r="E129" s="457"/>
      <c r="F129" s="457">
        <v>225000</v>
      </c>
      <c r="G129" s="457">
        <f t="shared" si="3"/>
        <v>38327804</v>
      </c>
    </row>
    <row r="130" spans="1:7" ht="12.95" customHeight="1" x14ac:dyDescent="0.25">
      <c r="A130" s="437"/>
      <c r="B130" s="427"/>
      <c r="C130" s="428" t="s">
        <v>903</v>
      </c>
      <c r="D130" s="428"/>
      <c r="E130" s="457"/>
      <c r="F130" s="457"/>
      <c r="G130" s="457">
        <f t="shared" si="3"/>
        <v>38327804</v>
      </c>
    </row>
    <row r="131" spans="1:7" ht="12.95" customHeight="1" x14ac:dyDescent="0.25">
      <c r="A131" s="437">
        <v>61</v>
      </c>
      <c r="B131" s="427">
        <v>42061</v>
      </c>
      <c r="C131" s="428" t="s">
        <v>927</v>
      </c>
      <c r="D131" s="428" t="str">
        <f>D113</f>
        <v>120,12027,02,024,5,2,2,05,03</v>
      </c>
      <c r="E131" s="457"/>
      <c r="F131" s="457">
        <v>172000</v>
      </c>
      <c r="G131" s="457">
        <f t="shared" si="3"/>
        <v>38155804</v>
      </c>
    </row>
    <row r="132" spans="1:7" ht="12.95" customHeight="1" x14ac:dyDescent="0.25">
      <c r="A132" s="437">
        <v>62</v>
      </c>
      <c r="B132" s="427">
        <v>42061</v>
      </c>
      <c r="C132" s="428" t="s">
        <v>928</v>
      </c>
      <c r="D132" s="428" t="str">
        <f>D131</f>
        <v>120,12027,02,024,5,2,2,05,03</v>
      </c>
      <c r="E132" s="457"/>
      <c r="F132" s="457">
        <v>160000</v>
      </c>
      <c r="G132" s="457">
        <f t="shared" si="3"/>
        <v>37995804</v>
      </c>
    </row>
    <row r="133" spans="1:7" ht="12.95" customHeight="1" x14ac:dyDescent="0.25">
      <c r="A133" s="437">
        <v>63</v>
      </c>
      <c r="B133" s="427">
        <v>42061</v>
      </c>
      <c r="C133" s="428" t="s">
        <v>929</v>
      </c>
      <c r="D133" s="428" t="s">
        <v>930</v>
      </c>
      <c r="E133" s="457"/>
      <c r="F133" s="440">
        <v>3000000</v>
      </c>
      <c r="G133" s="457">
        <f t="shared" si="3"/>
        <v>34995804</v>
      </c>
    </row>
    <row r="134" spans="1:7" ht="12.95" customHeight="1" x14ac:dyDescent="0.25">
      <c r="A134" s="437"/>
      <c r="B134" s="428"/>
      <c r="C134" s="428" t="s">
        <v>931</v>
      </c>
      <c r="D134" s="428"/>
      <c r="E134" s="457"/>
      <c r="F134" s="457"/>
      <c r="G134" s="457">
        <f t="shared" si="3"/>
        <v>34995804</v>
      </c>
    </row>
    <row r="135" spans="1:7" ht="12.95" customHeight="1" x14ac:dyDescent="0.25">
      <c r="A135" s="437">
        <v>64</v>
      </c>
      <c r="B135" s="427">
        <v>42061</v>
      </c>
      <c r="C135" s="428" t="s">
        <v>932</v>
      </c>
      <c r="D135" s="428"/>
      <c r="E135" s="457">
        <v>47727</v>
      </c>
      <c r="F135" s="457"/>
      <c r="G135" s="457">
        <f t="shared" si="3"/>
        <v>35043531</v>
      </c>
    </row>
    <row r="136" spans="1:7" ht="12.95" customHeight="1" x14ac:dyDescent="0.25">
      <c r="A136" s="437">
        <v>65</v>
      </c>
      <c r="B136" s="427">
        <v>42061</v>
      </c>
      <c r="C136" s="428" t="s">
        <v>933</v>
      </c>
      <c r="D136" s="428"/>
      <c r="E136" s="457">
        <v>318182</v>
      </c>
      <c r="F136" s="457"/>
      <c r="G136" s="457">
        <f t="shared" si="3"/>
        <v>35361713</v>
      </c>
    </row>
    <row r="137" spans="1:7" ht="12.95" customHeight="1" x14ac:dyDescent="0.25">
      <c r="A137" s="437">
        <v>66</v>
      </c>
      <c r="B137" s="427">
        <v>42061</v>
      </c>
      <c r="C137" s="428" t="s">
        <v>934</v>
      </c>
      <c r="D137" s="428" t="s">
        <v>935</v>
      </c>
      <c r="E137" s="457"/>
      <c r="F137" s="457">
        <v>70000</v>
      </c>
      <c r="G137" s="457">
        <f t="shared" si="3"/>
        <v>35291713</v>
      </c>
    </row>
    <row r="138" spans="1:7" ht="12.95" customHeight="1" x14ac:dyDescent="0.25">
      <c r="A138" s="437">
        <v>67</v>
      </c>
      <c r="B138" s="427">
        <v>42061</v>
      </c>
      <c r="C138" s="428" t="s">
        <v>936</v>
      </c>
      <c r="D138" s="428" t="s">
        <v>879</v>
      </c>
      <c r="E138" s="457"/>
      <c r="F138" s="457">
        <v>856000</v>
      </c>
      <c r="G138" s="457">
        <f t="shared" si="3"/>
        <v>34435713</v>
      </c>
    </row>
    <row r="139" spans="1:7" ht="12.95" customHeight="1" x14ac:dyDescent="0.25">
      <c r="A139" s="437">
        <v>68</v>
      </c>
      <c r="B139" s="427">
        <v>42061</v>
      </c>
      <c r="C139" s="428" t="s">
        <v>937</v>
      </c>
      <c r="D139" s="428" t="s">
        <v>938</v>
      </c>
      <c r="E139" s="457"/>
      <c r="F139" s="457">
        <v>52500</v>
      </c>
      <c r="G139" s="457">
        <f t="shared" si="3"/>
        <v>34383213</v>
      </c>
    </row>
    <row r="140" spans="1:7" ht="12.95" customHeight="1" x14ac:dyDescent="0.25">
      <c r="A140" s="437">
        <v>69</v>
      </c>
      <c r="B140" s="427">
        <v>42061</v>
      </c>
      <c r="C140" s="428" t="s">
        <v>939</v>
      </c>
      <c r="D140" s="428" t="s">
        <v>940</v>
      </c>
      <c r="E140" s="457"/>
      <c r="F140" s="457">
        <v>168250</v>
      </c>
      <c r="G140" s="457">
        <f t="shared" si="3"/>
        <v>34214963</v>
      </c>
    </row>
    <row r="141" spans="1:7" ht="12.95" customHeight="1" x14ac:dyDescent="0.25">
      <c r="A141" s="437">
        <v>70</v>
      </c>
      <c r="B141" s="427">
        <v>42061</v>
      </c>
      <c r="C141" s="428" t="s">
        <v>1873</v>
      </c>
      <c r="D141" s="428" t="str">
        <f>D132</f>
        <v>120,12027,02,024,5,2,2,05,03</v>
      </c>
      <c r="E141" s="457"/>
      <c r="F141" s="457">
        <v>400000</v>
      </c>
      <c r="G141" s="457">
        <f t="shared" si="3"/>
        <v>33814963</v>
      </c>
    </row>
    <row r="142" spans="1:7" ht="12.95" customHeight="1" x14ac:dyDescent="0.25">
      <c r="A142" s="437"/>
      <c r="B142" s="428"/>
      <c r="C142" s="428" t="s">
        <v>903</v>
      </c>
      <c r="D142" s="428"/>
      <c r="E142" s="457"/>
      <c r="F142" s="457"/>
      <c r="G142" s="457">
        <f t="shared" si="3"/>
        <v>33814963</v>
      </c>
    </row>
    <row r="143" spans="1:7" ht="12.95" customHeight="1" x14ac:dyDescent="0.25">
      <c r="A143" s="437">
        <v>71</v>
      </c>
      <c r="B143" s="427">
        <v>42061</v>
      </c>
      <c r="C143" s="428" t="s">
        <v>1874</v>
      </c>
      <c r="D143" s="428" t="str">
        <f>D141</f>
        <v>120,12027,02,024,5,2,2,05,03</v>
      </c>
      <c r="E143" s="457"/>
      <c r="F143" s="457">
        <v>300000</v>
      </c>
      <c r="G143" s="457">
        <f t="shared" si="3"/>
        <v>33514963</v>
      </c>
    </row>
    <row r="144" spans="1:7" ht="12.95" customHeight="1" x14ac:dyDescent="0.25">
      <c r="A144" s="437"/>
      <c r="B144" s="428"/>
      <c r="C144" s="428" t="s">
        <v>903</v>
      </c>
      <c r="D144" s="428"/>
      <c r="E144" s="457"/>
      <c r="F144" s="457"/>
      <c r="G144" s="457">
        <f t="shared" si="3"/>
        <v>33514963</v>
      </c>
    </row>
    <row r="145" spans="1:7" ht="12.95" customHeight="1" x14ac:dyDescent="0.25">
      <c r="A145" s="437">
        <v>72</v>
      </c>
      <c r="B145" s="427">
        <v>42061</v>
      </c>
      <c r="C145" s="428" t="s">
        <v>1875</v>
      </c>
      <c r="D145" s="428" t="str">
        <f>D143</f>
        <v>120,12027,02,024,5,2,2,05,03</v>
      </c>
      <c r="E145" s="457"/>
      <c r="F145" s="457">
        <v>400000</v>
      </c>
      <c r="G145" s="457">
        <f t="shared" si="3"/>
        <v>33114963</v>
      </c>
    </row>
    <row r="146" spans="1:7" ht="12.95" customHeight="1" x14ac:dyDescent="0.25">
      <c r="A146" s="437"/>
      <c r="B146" s="428"/>
      <c r="C146" s="428" t="s">
        <v>903</v>
      </c>
      <c r="D146" s="428"/>
      <c r="E146" s="457"/>
      <c r="F146" s="457"/>
      <c r="G146" s="457">
        <f t="shared" si="3"/>
        <v>33114963</v>
      </c>
    </row>
    <row r="147" spans="1:7" ht="12.95" customHeight="1" x14ac:dyDescent="0.25">
      <c r="A147" s="437">
        <v>73</v>
      </c>
      <c r="B147" s="427">
        <v>42061</v>
      </c>
      <c r="C147" s="428" t="s">
        <v>1876</v>
      </c>
      <c r="D147" s="428" t="str">
        <f>D138</f>
        <v>120,12027,01,010,5,2,2,01,01</v>
      </c>
      <c r="E147" s="457"/>
      <c r="F147" s="457">
        <v>480000</v>
      </c>
      <c r="G147" s="457">
        <f t="shared" si="3"/>
        <v>32634963</v>
      </c>
    </row>
    <row r="148" spans="1:7" ht="12.95" customHeight="1" x14ac:dyDescent="0.25">
      <c r="A148" s="437"/>
      <c r="B148" s="428"/>
      <c r="C148" s="428" t="s">
        <v>903</v>
      </c>
      <c r="D148" s="428"/>
      <c r="E148" s="457"/>
      <c r="F148" s="457"/>
      <c r="G148" s="457">
        <f t="shared" si="3"/>
        <v>32634963</v>
      </c>
    </row>
    <row r="149" spans="1:7" ht="12.95" customHeight="1" x14ac:dyDescent="0.25">
      <c r="A149" s="437">
        <v>74</v>
      </c>
      <c r="B149" s="427">
        <v>42061</v>
      </c>
      <c r="C149" s="428" t="s">
        <v>1877</v>
      </c>
      <c r="D149" s="428" t="str">
        <f>D141</f>
        <v>120,12027,02,024,5,2,2,05,03</v>
      </c>
      <c r="E149" s="457"/>
      <c r="F149" s="457">
        <v>480000</v>
      </c>
      <c r="G149" s="457">
        <f t="shared" si="3"/>
        <v>32154963</v>
      </c>
    </row>
    <row r="150" spans="1:7" ht="12.95" customHeight="1" x14ac:dyDescent="0.25">
      <c r="A150" s="437"/>
      <c r="B150" s="428"/>
      <c r="C150" s="428" t="s">
        <v>903</v>
      </c>
      <c r="D150" s="428"/>
      <c r="E150" s="457"/>
      <c r="F150" s="457"/>
      <c r="G150" s="457">
        <f t="shared" si="3"/>
        <v>32154963</v>
      </c>
    </row>
    <row r="151" spans="1:7" ht="12.95" customHeight="1" x14ac:dyDescent="0.25">
      <c r="A151" s="437">
        <v>75</v>
      </c>
      <c r="B151" s="427">
        <v>42061</v>
      </c>
      <c r="C151" s="428" t="s">
        <v>1878</v>
      </c>
      <c r="D151" s="428" t="str">
        <f>D149</f>
        <v>120,12027,02,024,5,2,2,05,03</v>
      </c>
      <c r="E151" s="457"/>
      <c r="F151" s="457">
        <v>125000</v>
      </c>
      <c r="G151" s="457">
        <f t="shared" si="3"/>
        <v>32029963</v>
      </c>
    </row>
    <row r="152" spans="1:7" ht="12.95" customHeight="1" x14ac:dyDescent="0.25">
      <c r="A152" s="437"/>
      <c r="B152" s="428"/>
      <c r="C152" s="428" t="s">
        <v>903</v>
      </c>
      <c r="D152" s="428"/>
      <c r="E152" s="457"/>
      <c r="F152" s="457"/>
      <c r="G152" s="457">
        <f t="shared" si="3"/>
        <v>32029963</v>
      </c>
    </row>
    <row r="153" spans="1:7" ht="12.95" customHeight="1" x14ac:dyDescent="0.25">
      <c r="A153" s="437">
        <v>76</v>
      </c>
      <c r="B153" s="427">
        <v>42061</v>
      </c>
      <c r="C153" s="428" t="s">
        <v>1879</v>
      </c>
      <c r="D153" s="428" t="str">
        <f>D151</f>
        <v>120,12027,02,024,5,2,2,05,03</v>
      </c>
      <c r="E153" s="457"/>
      <c r="F153" s="457">
        <v>50000</v>
      </c>
      <c r="G153" s="457">
        <f t="shared" si="3"/>
        <v>31979963</v>
      </c>
    </row>
    <row r="154" spans="1:7" ht="12.95" customHeight="1" x14ac:dyDescent="0.25">
      <c r="A154" s="437"/>
      <c r="B154" s="428"/>
      <c r="C154" s="428" t="s">
        <v>903</v>
      </c>
      <c r="D154" s="428"/>
      <c r="E154" s="457"/>
      <c r="F154" s="457"/>
      <c r="G154" s="457">
        <f t="shared" si="3"/>
        <v>31979963</v>
      </c>
    </row>
    <row r="155" spans="1:7" ht="12.95" customHeight="1" x14ac:dyDescent="0.25">
      <c r="A155" s="437">
        <v>77</v>
      </c>
      <c r="B155" s="427">
        <v>42061</v>
      </c>
      <c r="C155" s="428" t="s">
        <v>1880</v>
      </c>
      <c r="D155" s="428" t="str">
        <f>D153</f>
        <v>120,12027,02,024,5,2,2,05,03</v>
      </c>
      <c r="E155" s="457"/>
      <c r="F155" s="457">
        <v>480000</v>
      </c>
      <c r="G155" s="457">
        <f t="shared" si="3"/>
        <v>31499963</v>
      </c>
    </row>
    <row r="156" spans="1:7" ht="12.95" customHeight="1" x14ac:dyDescent="0.25">
      <c r="A156" s="437"/>
      <c r="B156" s="428"/>
      <c r="C156" s="428" t="s">
        <v>903</v>
      </c>
      <c r="D156" s="428"/>
      <c r="E156" s="457"/>
      <c r="F156" s="457"/>
      <c r="G156" s="457">
        <f t="shared" ref="G156" si="4">G155+E156-F156</f>
        <v>31499963</v>
      </c>
    </row>
    <row r="157" spans="1:7" ht="12.95" customHeight="1" x14ac:dyDescent="0.25">
      <c r="A157" s="437">
        <v>78</v>
      </c>
      <c r="B157" s="427">
        <v>42061</v>
      </c>
      <c r="C157" s="428" t="s">
        <v>1881</v>
      </c>
      <c r="D157" s="428" t="str">
        <f>D155</f>
        <v>120,12027,02,024,5,2,2,05,03</v>
      </c>
      <c r="E157" s="457"/>
      <c r="F157" s="457">
        <v>425000</v>
      </c>
      <c r="G157" s="457">
        <f>G156-F157</f>
        <v>31074963</v>
      </c>
    </row>
    <row r="158" spans="1:7" ht="12.95" customHeight="1" x14ac:dyDescent="0.25">
      <c r="A158" s="437"/>
      <c r="B158" s="428"/>
      <c r="C158" s="428" t="s">
        <v>903</v>
      </c>
      <c r="D158" s="428"/>
      <c r="E158" s="457"/>
      <c r="F158" s="457"/>
      <c r="G158" s="457">
        <f>G157+E158-F158</f>
        <v>31074963</v>
      </c>
    </row>
    <row r="159" spans="1:7" ht="12.95" customHeight="1" x14ac:dyDescent="0.25">
      <c r="A159" s="437">
        <v>79</v>
      </c>
      <c r="B159" s="427">
        <v>42061</v>
      </c>
      <c r="C159" s="428" t="s">
        <v>1882</v>
      </c>
      <c r="D159" s="428" t="str">
        <f>D157</f>
        <v>120,12027,02,024,5,2,2,05,03</v>
      </c>
      <c r="E159" s="457"/>
      <c r="F159" s="457">
        <v>1250000</v>
      </c>
      <c r="G159" s="457">
        <f t="shared" ref="G159:G183" si="5">G158+E159-F159</f>
        <v>29824963</v>
      </c>
    </row>
    <row r="160" spans="1:7" ht="12.95" customHeight="1" x14ac:dyDescent="0.25">
      <c r="A160" s="437"/>
      <c r="B160" s="428"/>
      <c r="C160" s="428" t="s">
        <v>941</v>
      </c>
      <c r="D160" s="428"/>
      <c r="E160" s="457"/>
      <c r="F160" s="457"/>
      <c r="G160" s="457">
        <f t="shared" si="5"/>
        <v>29824963</v>
      </c>
    </row>
    <row r="161" spans="1:7" ht="12.95" customHeight="1" x14ac:dyDescent="0.25">
      <c r="A161" s="437">
        <v>90</v>
      </c>
      <c r="B161" s="427">
        <v>42061</v>
      </c>
      <c r="C161" s="428" t="s">
        <v>1883</v>
      </c>
      <c r="D161" s="428" t="str">
        <f>D159</f>
        <v>120,12027,02,024,5,2,2,05,03</v>
      </c>
      <c r="E161" s="457"/>
      <c r="F161" s="457">
        <v>100000</v>
      </c>
      <c r="G161" s="457">
        <f t="shared" si="5"/>
        <v>29724963</v>
      </c>
    </row>
    <row r="162" spans="1:7" ht="12.95" customHeight="1" x14ac:dyDescent="0.25">
      <c r="A162" s="437"/>
      <c r="B162" s="428"/>
      <c r="C162" s="428" t="s">
        <v>903</v>
      </c>
      <c r="D162" s="428"/>
      <c r="E162" s="457"/>
      <c r="F162" s="457"/>
      <c r="G162" s="457">
        <f t="shared" si="5"/>
        <v>29724963</v>
      </c>
    </row>
    <row r="163" spans="1:7" ht="12.95" customHeight="1" x14ac:dyDescent="0.25">
      <c r="A163" s="437">
        <v>91</v>
      </c>
      <c r="B163" s="427">
        <v>42062</v>
      </c>
      <c r="C163" s="428" t="s">
        <v>942</v>
      </c>
      <c r="D163" s="428" t="str">
        <f>D131</f>
        <v>120,12027,02,024,5,2,2,05,03</v>
      </c>
      <c r="E163" s="457"/>
      <c r="F163" s="457">
        <v>136150</v>
      </c>
      <c r="G163" s="457">
        <f t="shared" si="5"/>
        <v>29588813</v>
      </c>
    </row>
    <row r="164" spans="1:7" ht="12.95" customHeight="1" x14ac:dyDescent="0.25">
      <c r="A164" s="437">
        <v>92</v>
      </c>
      <c r="B164" s="427">
        <v>42062</v>
      </c>
      <c r="C164" s="428" t="s">
        <v>943</v>
      </c>
      <c r="D164" s="428" t="str">
        <f>D163</f>
        <v>120,12027,02,024,5,2,2,05,03</v>
      </c>
      <c r="E164" s="457"/>
      <c r="F164" s="457">
        <v>150250</v>
      </c>
      <c r="G164" s="457">
        <f t="shared" si="5"/>
        <v>29438563</v>
      </c>
    </row>
    <row r="165" spans="1:7" ht="12.95" customHeight="1" x14ac:dyDescent="0.25">
      <c r="A165" s="437">
        <v>93</v>
      </c>
      <c r="B165" s="427">
        <v>42062</v>
      </c>
      <c r="C165" s="428" t="s">
        <v>944</v>
      </c>
      <c r="D165" s="428" t="s">
        <v>945</v>
      </c>
      <c r="E165" s="457"/>
      <c r="F165" s="457">
        <v>600000</v>
      </c>
      <c r="G165" s="457">
        <f t="shared" si="5"/>
        <v>28838563</v>
      </c>
    </row>
    <row r="166" spans="1:7" ht="12.95" customHeight="1" x14ac:dyDescent="0.25">
      <c r="A166" s="437">
        <v>94</v>
      </c>
      <c r="B166" s="427">
        <v>42062</v>
      </c>
      <c r="C166" s="428" t="s">
        <v>946</v>
      </c>
      <c r="D166" s="428"/>
      <c r="E166" s="457">
        <v>52500</v>
      </c>
      <c r="F166" s="457"/>
      <c r="G166" s="457">
        <f t="shared" si="5"/>
        <v>28891063</v>
      </c>
    </row>
    <row r="167" spans="1:7" ht="12.95" customHeight="1" x14ac:dyDescent="0.25">
      <c r="A167" s="437">
        <v>95</v>
      </c>
      <c r="B167" s="427">
        <v>42062</v>
      </c>
      <c r="C167" s="428" t="s">
        <v>947</v>
      </c>
      <c r="D167" s="428" t="s">
        <v>948</v>
      </c>
      <c r="E167" s="457"/>
      <c r="F167" s="457">
        <v>14875</v>
      </c>
      <c r="G167" s="457">
        <f t="shared" si="5"/>
        <v>28876188</v>
      </c>
    </row>
    <row r="168" spans="1:7" ht="12.95" customHeight="1" x14ac:dyDescent="0.25">
      <c r="A168" s="437">
        <v>96</v>
      </c>
      <c r="B168" s="427">
        <v>42062</v>
      </c>
      <c r="C168" s="428" t="s">
        <v>949</v>
      </c>
      <c r="D168" s="428" t="s">
        <v>950</v>
      </c>
      <c r="E168" s="457"/>
      <c r="F168" s="457">
        <v>570000</v>
      </c>
      <c r="G168" s="457">
        <f t="shared" si="5"/>
        <v>28306188</v>
      </c>
    </row>
    <row r="169" spans="1:7" ht="12.95" customHeight="1" x14ac:dyDescent="0.25">
      <c r="A169" s="437">
        <v>97</v>
      </c>
      <c r="B169" s="427">
        <v>42062</v>
      </c>
      <c r="C169" s="428" t="s">
        <v>951</v>
      </c>
      <c r="D169" s="428" t="s">
        <v>950</v>
      </c>
      <c r="E169" s="457"/>
      <c r="F169" s="457">
        <v>1770000</v>
      </c>
      <c r="G169" s="457">
        <f t="shared" si="5"/>
        <v>26536188</v>
      </c>
    </row>
    <row r="170" spans="1:7" ht="12.95" customHeight="1" x14ac:dyDescent="0.25">
      <c r="A170" s="437">
        <v>98</v>
      </c>
      <c r="B170" s="427">
        <v>42062</v>
      </c>
      <c r="C170" s="428" t="s">
        <v>952</v>
      </c>
      <c r="D170" s="428" t="s">
        <v>953</v>
      </c>
      <c r="E170" s="457"/>
      <c r="F170" s="457">
        <v>200000</v>
      </c>
      <c r="G170" s="457">
        <f t="shared" si="5"/>
        <v>26336188</v>
      </c>
    </row>
    <row r="171" spans="1:7" ht="12.95" customHeight="1" x14ac:dyDescent="0.25">
      <c r="A171" s="437">
        <v>99</v>
      </c>
      <c r="B171" s="427">
        <v>42062</v>
      </c>
      <c r="C171" s="428" t="s">
        <v>954</v>
      </c>
      <c r="D171" s="428" t="s">
        <v>889</v>
      </c>
      <c r="E171" s="457"/>
      <c r="F171" s="457">
        <v>1300000</v>
      </c>
      <c r="G171" s="457">
        <f t="shared" si="5"/>
        <v>25036188</v>
      </c>
    </row>
    <row r="172" spans="1:7" ht="12.95" customHeight="1" x14ac:dyDescent="0.25">
      <c r="A172" s="437">
        <v>100</v>
      </c>
      <c r="B172" s="427">
        <v>42062</v>
      </c>
      <c r="C172" s="428" t="s">
        <v>955</v>
      </c>
      <c r="D172" s="428" t="s">
        <v>921</v>
      </c>
      <c r="E172" s="457"/>
      <c r="F172" s="457">
        <v>316800</v>
      </c>
      <c r="G172" s="457">
        <f t="shared" si="5"/>
        <v>24719388</v>
      </c>
    </row>
    <row r="173" spans="1:7" ht="12.95" customHeight="1" x14ac:dyDescent="0.25">
      <c r="A173" s="437">
        <v>101</v>
      </c>
      <c r="B173" s="427">
        <v>42062</v>
      </c>
      <c r="C173" s="428" t="s">
        <v>956</v>
      </c>
      <c r="D173" s="428" t="str">
        <f>D46</f>
        <v>120,12027,00,00,5,1,1,01</v>
      </c>
      <c r="E173" s="457">
        <v>92630288</v>
      </c>
      <c r="F173" s="457"/>
      <c r="G173" s="457">
        <f t="shared" si="5"/>
        <v>117349676</v>
      </c>
    </row>
    <row r="174" spans="1:7" ht="12.95" customHeight="1" x14ac:dyDescent="0.25">
      <c r="A174" s="437">
        <v>102</v>
      </c>
      <c r="B174" s="427">
        <v>42062</v>
      </c>
      <c r="C174" s="428" t="s">
        <v>957</v>
      </c>
      <c r="D174" s="428" t="s">
        <v>147</v>
      </c>
      <c r="E174" s="457"/>
      <c r="F174" s="457">
        <v>375000</v>
      </c>
      <c r="G174" s="457">
        <f t="shared" si="5"/>
        <v>116974676</v>
      </c>
    </row>
    <row r="175" spans="1:7" ht="12.95" customHeight="1" x14ac:dyDescent="0.25">
      <c r="A175" s="437">
        <v>103</v>
      </c>
      <c r="B175" s="427">
        <v>42062</v>
      </c>
      <c r="C175" s="428" t="s">
        <v>958</v>
      </c>
      <c r="D175" s="428" t="str">
        <f>D138</f>
        <v>120,12027,01,010,5,2,2,01,01</v>
      </c>
      <c r="E175" s="457"/>
      <c r="F175" s="457">
        <v>52500</v>
      </c>
      <c r="G175" s="457">
        <f t="shared" si="5"/>
        <v>116922176</v>
      </c>
    </row>
    <row r="176" spans="1:7" ht="12.95" customHeight="1" x14ac:dyDescent="0.25">
      <c r="A176" s="437">
        <v>104</v>
      </c>
      <c r="B176" s="427">
        <v>42062</v>
      </c>
      <c r="C176" s="428" t="s">
        <v>959</v>
      </c>
      <c r="D176" s="428"/>
      <c r="E176" s="457"/>
      <c r="F176" s="457">
        <v>250000</v>
      </c>
      <c r="G176" s="457">
        <f t="shared" si="5"/>
        <v>116672176</v>
      </c>
    </row>
    <row r="177" spans="1:8" ht="12.95" customHeight="1" x14ac:dyDescent="0.25">
      <c r="A177" s="437">
        <v>105</v>
      </c>
      <c r="B177" s="427">
        <v>42062</v>
      </c>
      <c r="C177" s="428" t="s">
        <v>960</v>
      </c>
      <c r="D177" s="428" t="s">
        <v>961</v>
      </c>
      <c r="E177" s="457"/>
      <c r="F177" s="457">
        <v>180000</v>
      </c>
      <c r="G177" s="457">
        <f t="shared" si="5"/>
        <v>116492176</v>
      </c>
    </row>
    <row r="178" spans="1:8" ht="12.95" customHeight="1" x14ac:dyDescent="0.25">
      <c r="A178" s="437"/>
      <c r="B178" s="427"/>
      <c r="C178" s="428" t="s">
        <v>962</v>
      </c>
      <c r="D178" s="428"/>
      <c r="E178" s="457"/>
      <c r="F178" s="457"/>
      <c r="G178" s="457">
        <f t="shared" si="5"/>
        <v>116492176</v>
      </c>
    </row>
    <row r="179" spans="1:8" ht="12.95" customHeight="1" x14ac:dyDescent="0.25">
      <c r="A179" s="437">
        <v>106</v>
      </c>
      <c r="B179" s="427">
        <v>42062</v>
      </c>
      <c r="C179" s="428" t="s">
        <v>963</v>
      </c>
      <c r="D179" s="428" t="s">
        <v>964</v>
      </c>
      <c r="E179" s="457"/>
      <c r="F179" s="457">
        <v>844500</v>
      </c>
      <c r="G179" s="457">
        <f t="shared" si="5"/>
        <v>115647676</v>
      </c>
    </row>
    <row r="180" spans="1:8" ht="12.95" customHeight="1" x14ac:dyDescent="0.25">
      <c r="A180" s="437">
        <v>107</v>
      </c>
      <c r="B180" s="427">
        <v>42062</v>
      </c>
      <c r="C180" s="428" t="s">
        <v>965</v>
      </c>
      <c r="D180" s="428"/>
      <c r="E180" s="457"/>
      <c r="F180" s="440">
        <v>5000000</v>
      </c>
      <c r="G180" s="457">
        <f t="shared" si="5"/>
        <v>110647676</v>
      </c>
    </row>
    <row r="181" spans="1:8" ht="12.95" customHeight="1" x14ac:dyDescent="0.25">
      <c r="A181" s="437">
        <v>108</v>
      </c>
      <c r="B181" s="427">
        <v>42062</v>
      </c>
      <c r="C181" s="428" t="s">
        <v>966</v>
      </c>
      <c r="D181" s="476"/>
      <c r="E181" s="476">
        <v>68181.818181818191</v>
      </c>
      <c r="F181" s="476"/>
      <c r="G181" s="457">
        <f t="shared" si="5"/>
        <v>110715857.81818181</v>
      </c>
    </row>
    <row r="182" spans="1:8" ht="12.95" customHeight="1" x14ac:dyDescent="0.25">
      <c r="A182" s="437">
        <v>109</v>
      </c>
      <c r="B182" s="427">
        <v>42062</v>
      </c>
      <c r="C182" s="428" t="s">
        <v>967</v>
      </c>
      <c r="D182" s="476"/>
      <c r="E182" s="476">
        <v>454545.45454545453</v>
      </c>
      <c r="F182" s="476"/>
      <c r="G182" s="457">
        <f t="shared" si="5"/>
        <v>111170403.27272727</v>
      </c>
    </row>
    <row r="183" spans="1:8" ht="12.95" customHeight="1" x14ac:dyDescent="0.25">
      <c r="A183" s="437">
        <v>110</v>
      </c>
      <c r="B183" s="427">
        <v>42062</v>
      </c>
      <c r="C183" s="428" t="s">
        <v>968</v>
      </c>
      <c r="D183" s="428"/>
      <c r="E183" s="457"/>
      <c r="F183" s="457">
        <v>60000</v>
      </c>
      <c r="G183" s="457">
        <f t="shared" si="5"/>
        <v>111110403.27272727</v>
      </c>
    </row>
    <row r="184" spans="1:8" ht="12.95" customHeight="1" x14ac:dyDescent="0.25">
      <c r="A184" s="437"/>
      <c r="B184" s="427"/>
      <c r="C184" s="428"/>
      <c r="D184" s="428"/>
      <c r="E184" s="457"/>
      <c r="F184" s="457"/>
      <c r="G184" s="457"/>
    </row>
    <row r="185" spans="1:8" ht="12.95" customHeight="1" x14ac:dyDescent="0.25">
      <c r="A185" s="428"/>
      <c r="B185" s="428"/>
      <c r="C185" s="428"/>
      <c r="D185" s="428"/>
      <c r="E185" s="457"/>
      <c r="F185" s="457"/>
      <c r="G185" s="457"/>
    </row>
    <row r="186" spans="1:8" ht="12.95" customHeight="1" x14ac:dyDescent="0.25">
      <c r="A186" s="428"/>
      <c r="B186" s="428"/>
      <c r="C186" s="472" t="s">
        <v>804</v>
      </c>
      <c r="D186" s="428"/>
      <c r="E186" s="457">
        <f>E17</f>
        <v>2068418593</v>
      </c>
      <c r="F186" s="457">
        <f>F45</f>
        <v>1976198188</v>
      </c>
      <c r="G186" s="457"/>
      <c r="H186" s="91">
        <f>E186-F186</f>
        <v>92220405</v>
      </c>
    </row>
    <row r="187" spans="1:8" ht="12.95" customHeight="1" x14ac:dyDescent="0.25">
      <c r="A187" s="428"/>
      <c r="B187" s="428"/>
      <c r="C187" s="472" t="s">
        <v>805</v>
      </c>
      <c r="D187" s="428"/>
      <c r="E187" s="457">
        <f>SUM(E47:E183)</f>
        <v>211322538.27272728</v>
      </c>
      <c r="F187" s="457">
        <f>SUM(F46:F183)</f>
        <v>192432540</v>
      </c>
      <c r="G187" s="457"/>
      <c r="H187" s="91">
        <f>E188-F188</f>
        <v>111110403.27272749</v>
      </c>
    </row>
    <row r="188" spans="1:8" ht="12.95" customHeight="1" x14ac:dyDescent="0.25">
      <c r="A188" s="428"/>
      <c r="B188" s="428"/>
      <c r="C188" s="472" t="s">
        <v>806</v>
      </c>
      <c r="D188" s="428"/>
      <c r="E188" s="457">
        <f>E187+E186</f>
        <v>2279741131.2727275</v>
      </c>
      <c r="F188" s="457">
        <f>F187+F186</f>
        <v>2168630728</v>
      </c>
      <c r="G188" s="457"/>
    </row>
    <row r="189" spans="1:8" ht="12.95" customHeight="1" x14ac:dyDescent="0.25">
      <c r="A189" s="428"/>
      <c r="B189" s="428"/>
      <c r="C189" s="472" t="s">
        <v>807</v>
      </c>
      <c r="D189" s="428"/>
      <c r="E189" s="457"/>
      <c r="F189" s="457"/>
      <c r="G189" s="457">
        <f>E188-F188</f>
        <v>111110403.27272749</v>
      </c>
    </row>
    <row r="190" spans="1:8" ht="12.95" customHeight="1" x14ac:dyDescent="0.25">
      <c r="A190" s="428"/>
      <c r="B190" s="428"/>
      <c r="C190" s="472"/>
      <c r="D190" s="428"/>
      <c r="E190" s="457"/>
      <c r="F190" s="457"/>
      <c r="G190" s="457"/>
      <c r="H190" s="91">
        <f>G189+G183</f>
        <v>222220806.54545474</v>
      </c>
    </row>
    <row r="191" spans="1:8" ht="12.95" customHeight="1" x14ac:dyDescent="0.25">
      <c r="A191" s="428"/>
      <c r="B191" s="428"/>
      <c r="C191" s="472" t="s">
        <v>700</v>
      </c>
      <c r="D191" s="428"/>
      <c r="E191" s="457"/>
      <c r="F191" s="457"/>
      <c r="G191" s="457">
        <f>E188-F188</f>
        <v>111110403.27272749</v>
      </c>
    </row>
    <row r="192" spans="1:8" ht="12.95" customHeight="1" x14ac:dyDescent="0.25">
      <c r="A192" s="452" t="s">
        <v>808</v>
      </c>
      <c r="B192" s="452"/>
      <c r="C192" s="452"/>
      <c r="D192" s="452"/>
      <c r="E192" s="452"/>
      <c r="F192" s="452"/>
      <c r="G192" s="452"/>
    </row>
    <row r="193" spans="1:7" ht="12.95" customHeight="1" x14ac:dyDescent="0.25">
      <c r="A193" s="452" t="s">
        <v>809</v>
      </c>
      <c r="B193" s="452"/>
      <c r="C193" s="452"/>
      <c r="D193" s="452"/>
      <c r="E193" s="452"/>
      <c r="F193" s="452"/>
      <c r="G193" s="452"/>
    </row>
    <row r="194" spans="1:7" ht="12.95" customHeight="1" x14ac:dyDescent="0.25">
      <c r="A194" s="452"/>
      <c r="B194" s="453" t="s">
        <v>810</v>
      </c>
      <c r="C194" s="452" t="s">
        <v>811</v>
      </c>
      <c r="D194" s="432">
        <f>[3]TUNAI!G464</f>
        <v>9787865</v>
      </c>
      <c r="E194" s="452"/>
      <c r="F194" s="452"/>
      <c r="G194" s="452"/>
    </row>
    <row r="195" spans="1:7" ht="12.95" customHeight="1" x14ac:dyDescent="0.25">
      <c r="A195" s="452"/>
      <c r="B195" s="453" t="s">
        <v>812</v>
      </c>
      <c r="C195" s="452" t="s">
        <v>813</v>
      </c>
      <c r="D195" s="432">
        <f>'[3]SALDO BANK'!G120</f>
        <v>6900000</v>
      </c>
      <c r="E195" s="452"/>
      <c r="F195" s="452"/>
      <c r="G195" s="452"/>
    </row>
    <row r="196" spans="1:7" ht="12.95" customHeight="1" x14ac:dyDescent="0.25">
      <c r="A196" s="452"/>
      <c r="B196" s="453" t="s">
        <v>814</v>
      </c>
      <c r="C196" s="452" t="s">
        <v>815</v>
      </c>
      <c r="D196" s="432">
        <f>E173</f>
        <v>92630288</v>
      </c>
      <c r="E196" s="452"/>
      <c r="F196" s="452"/>
      <c r="G196" s="452"/>
    </row>
    <row r="197" spans="1:7" ht="12.95" customHeight="1" x14ac:dyDescent="0.25">
      <c r="A197" s="452"/>
      <c r="B197" s="453" t="s">
        <v>816</v>
      </c>
      <c r="C197" s="452" t="s">
        <v>817</v>
      </c>
      <c r="D197" s="433">
        <f>[3]PAJAK!G174</f>
        <v>1834680.2727272734</v>
      </c>
      <c r="E197" s="452"/>
      <c r="F197" s="454"/>
      <c r="G197" s="452"/>
    </row>
    <row r="198" spans="1:7" ht="12.95" customHeight="1" x14ac:dyDescent="0.25">
      <c r="A198" s="452"/>
      <c r="B198" s="453"/>
      <c r="C198" s="452"/>
      <c r="D198" s="432">
        <f>SUM(D194:D197)</f>
        <v>111152833.27272728</v>
      </c>
      <c r="E198" s="452"/>
      <c r="F198" s="452"/>
      <c r="G198" s="452"/>
    </row>
    <row r="199" spans="1:7" ht="12.95" customHeight="1" x14ac:dyDescent="0.25">
      <c r="A199" s="452"/>
      <c r="B199" s="453"/>
      <c r="C199" s="452"/>
      <c r="D199" s="432"/>
      <c r="E199" s="452"/>
      <c r="F199" s="452"/>
      <c r="G199" s="452"/>
    </row>
    <row r="200" spans="1:7" ht="12.95" customHeight="1" x14ac:dyDescent="0.25">
      <c r="A200" s="452"/>
      <c r="B200" s="452"/>
      <c r="C200" s="452"/>
      <c r="D200" s="452"/>
      <c r="E200" s="631" t="s">
        <v>969</v>
      </c>
      <c r="F200" s="631"/>
      <c r="G200" s="631"/>
    </row>
    <row r="201" spans="1:7" ht="12.95" customHeight="1" x14ac:dyDescent="0.25">
      <c r="A201" s="452"/>
      <c r="B201" s="452"/>
      <c r="C201" s="452"/>
      <c r="D201" s="452"/>
      <c r="E201" s="452"/>
      <c r="F201" s="452"/>
      <c r="G201" s="452"/>
    </row>
    <row r="202" spans="1:7" ht="12.95" customHeight="1" x14ac:dyDescent="0.25">
      <c r="A202" s="452"/>
      <c r="B202" s="452"/>
      <c r="C202" s="473" t="s">
        <v>713</v>
      </c>
      <c r="D202" s="452"/>
      <c r="E202" s="631" t="s">
        <v>714</v>
      </c>
      <c r="F202" s="631"/>
      <c r="G202" s="631"/>
    </row>
    <row r="203" spans="1:7" ht="12.95" customHeight="1" x14ac:dyDescent="0.25">
      <c r="A203" s="452"/>
      <c r="B203" s="452"/>
      <c r="C203" s="473" t="s">
        <v>819</v>
      </c>
      <c r="D203" s="452"/>
      <c r="E203" s="452"/>
      <c r="F203" s="452"/>
      <c r="G203" s="452"/>
    </row>
    <row r="204" spans="1:7" ht="12.95" customHeight="1" x14ac:dyDescent="0.25">
      <c r="A204" s="452"/>
      <c r="B204" s="452"/>
      <c r="C204" s="452"/>
      <c r="D204" s="452"/>
      <c r="E204" s="452"/>
      <c r="F204" s="452"/>
      <c r="G204" s="452"/>
    </row>
    <row r="205" spans="1:7" ht="12.95" customHeight="1" x14ac:dyDescent="0.25">
      <c r="A205" s="452"/>
      <c r="B205" s="452"/>
      <c r="C205" s="452"/>
      <c r="D205" s="452"/>
      <c r="E205" s="452"/>
      <c r="F205" s="452"/>
      <c r="G205" s="452"/>
    </row>
    <row r="206" spans="1:7" ht="12.95" customHeight="1" x14ac:dyDescent="0.25">
      <c r="A206" s="452"/>
      <c r="B206" s="452"/>
      <c r="C206" s="452"/>
      <c r="D206" s="454"/>
      <c r="E206" s="452"/>
      <c r="F206" s="452"/>
      <c r="G206" s="452"/>
    </row>
    <row r="207" spans="1:7" ht="12.95" customHeight="1" x14ac:dyDescent="0.25">
      <c r="A207" s="452"/>
      <c r="B207" s="452"/>
      <c r="C207" s="452"/>
      <c r="D207" s="452"/>
      <c r="E207" s="452"/>
      <c r="F207" s="452"/>
      <c r="G207" s="452"/>
    </row>
    <row r="208" spans="1:7" ht="12.95" customHeight="1" x14ac:dyDescent="0.25">
      <c r="A208" s="452"/>
      <c r="B208" s="452"/>
      <c r="C208" s="474" t="s">
        <v>820</v>
      </c>
      <c r="D208" s="452"/>
      <c r="E208" s="632" t="s">
        <v>716</v>
      </c>
      <c r="F208" s="632"/>
      <c r="G208" s="632"/>
    </row>
    <row r="209" spans="1:7" ht="12.95" customHeight="1" x14ac:dyDescent="0.25">
      <c r="A209" s="452"/>
      <c r="B209" s="452"/>
      <c r="C209" s="473" t="s">
        <v>821</v>
      </c>
      <c r="D209" s="452"/>
      <c r="E209" s="631" t="s">
        <v>822</v>
      </c>
      <c r="F209" s="631"/>
      <c r="G209" s="631"/>
    </row>
    <row r="210" spans="1:7" ht="12.95" customHeight="1" x14ac:dyDescent="0.25">
      <c r="A210" s="452"/>
      <c r="B210" s="452"/>
      <c r="C210" s="473"/>
      <c r="D210" s="452"/>
      <c r="E210" s="473"/>
      <c r="F210" s="473"/>
      <c r="G210" s="473"/>
    </row>
    <row r="211" spans="1:7" ht="12.95" customHeight="1" x14ac:dyDescent="0.25">
      <c r="A211" s="633" t="s">
        <v>627</v>
      </c>
      <c r="B211" s="633"/>
      <c r="C211" s="633"/>
      <c r="D211" s="633"/>
      <c r="E211" s="633"/>
      <c r="F211" s="633"/>
      <c r="G211" s="633"/>
    </row>
    <row r="212" spans="1:7" ht="12.95" customHeight="1" x14ac:dyDescent="0.25">
      <c r="A212" s="633" t="s">
        <v>629</v>
      </c>
      <c r="B212" s="633"/>
      <c r="C212" s="633"/>
      <c r="D212" s="633"/>
      <c r="E212" s="633"/>
      <c r="F212" s="633"/>
      <c r="G212" s="633"/>
    </row>
    <row r="213" spans="1:7" ht="12.95" customHeight="1" x14ac:dyDescent="0.25">
      <c r="A213" s="633" t="s">
        <v>791</v>
      </c>
      <c r="B213" s="633"/>
      <c r="C213" s="633"/>
      <c r="D213" s="633"/>
      <c r="E213" s="633"/>
      <c r="F213" s="633"/>
      <c r="G213" s="633"/>
    </row>
    <row r="214" spans="1:7" ht="12.95" customHeight="1" x14ac:dyDescent="0.25">
      <c r="A214" s="633" t="s">
        <v>792</v>
      </c>
      <c r="B214" s="633"/>
      <c r="C214" s="633"/>
      <c r="D214" s="633"/>
      <c r="E214" s="633"/>
      <c r="F214" s="633"/>
      <c r="G214" s="633"/>
    </row>
    <row r="215" spans="1:7" ht="12.95" customHeight="1" x14ac:dyDescent="0.25">
      <c r="A215" s="633" t="s">
        <v>970</v>
      </c>
      <c r="B215" s="633"/>
      <c r="C215" s="633"/>
      <c r="D215" s="633"/>
      <c r="E215" s="633"/>
      <c r="F215" s="633"/>
      <c r="G215" s="633"/>
    </row>
    <row r="216" spans="1:7" ht="12.95" customHeight="1" x14ac:dyDescent="0.25">
      <c r="A216" s="82"/>
      <c r="B216" s="82"/>
      <c r="C216" s="82"/>
      <c r="D216" s="82"/>
      <c r="E216" s="82"/>
      <c r="F216" s="82"/>
      <c r="G216" s="82"/>
    </row>
    <row r="217" spans="1:7" ht="12.95" customHeight="1" x14ac:dyDescent="0.25">
      <c r="A217" s="456" t="s">
        <v>630</v>
      </c>
      <c r="B217" s="456" t="s">
        <v>794</v>
      </c>
      <c r="C217" s="456" t="s">
        <v>2</v>
      </c>
      <c r="D217" s="456" t="s">
        <v>795</v>
      </c>
      <c r="E217" s="456" t="s">
        <v>796</v>
      </c>
      <c r="F217" s="456" t="s">
        <v>797</v>
      </c>
      <c r="G217" s="456" t="s">
        <v>721</v>
      </c>
    </row>
    <row r="218" spans="1:7" ht="12.95" customHeight="1" x14ac:dyDescent="0.25">
      <c r="A218" s="5"/>
      <c r="B218" s="5"/>
      <c r="C218" s="472" t="s">
        <v>798</v>
      </c>
      <c r="D218" s="5"/>
      <c r="E218" s="476">
        <f>E188</f>
        <v>2279741131.2727275</v>
      </c>
      <c r="F218" s="476">
        <f>F188</f>
        <v>2168630728</v>
      </c>
      <c r="G218" s="476">
        <f>E218-F218</f>
        <v>111110403.27272749</v>
      </c>
    </row>
    <row r="219" spans="1:7" ht="12.95" customHeight="1" x14ac:dyDescent="0.25">
      <c r="A219" s="477">
        <v>1</v>
      </c>
      <c r="B219" s="427">
        <v>42064</v>
      </c>
      <c r="C219" s="428" t="s">
        <v>971</v>
      </c>
      <c r="D219" s="428" t="s">
        <v>800</v>
      </c>
      <c r="E219" s="5"/>
      <c r="F219" s="457">
        <v>92630288</v>
      </c>
      <c r="G219" s="476">
        <f t="shared" ref="G219:G262" si="6">E219-F219</f>
        <v>-92630288</v>
      </c>
    </row>
    <row r="220" spans="1:7" ht="12.95" customHeight="1" x14ac:dyDescent="0.25">
      <c r="A220" s="477">
        <v>2</v>
      </c>
      <c r="B220" s="443">
        <v>42073</v>
      </c>
      <c r="C220" s="428" t="s">
        <v>972</v>
      </c>
      <c r="D220" s="428"/>
      <c r="E220" s="457">
        <v>40458000</v>
      </c>
      <c r="F220" s="457"/>
      <c r="G220" s="476">
        <f t="shared" si="6"/>
        <v>40458000</v>
      </c>
    </row>
    <row r="221" spans="1:7" ht="12.95" customHeight="1" x14ac:dyDescent="0.25">
      <c r="A221" s="477">
        <v>3</v>
      </c>
      <c r="B221" s="443">
        <v>42073</v>
      </c>
      <c r="C221" s="428" t="s">
        <v>973</v>
      </c>
      <c r="D221" s="428"/>
      <c r="E221" s="457"/>
      <c r="F221" s="457">
        <v>40458000</v>
      </c>
      <c r="G221" s="476">
        <f t="shared" si="6"/>
        <v>-40458000</v>
      </c>
    </row>
    <row r="222" spans="1:7" ht="12.95" customHeight="1" x14ac:dyDescent="0.25">
      <c r="A222" s="477">
        <v>4</v>
      </c>
      <c r="B222" s="443">
        <v>42075</v>
      </c>
      <c r="C222" s="5" t="s">
        <v>974</v>
      </c>
      <c r="D222" s="5" t="s">
        <v>875</v>
      </c>
      <c r="E222" s="478"/>
      <c r="F222" s="478">
        <v>26250</v>
      </c>
      <c r="G222" s="476">
        <f t="shared" si="6"/>
        <v>-26250</v>
      </c>
    </row>
    <row r="223" spans="1:7" ht="12.95" customHeight="1" x14ac:dyDescent="0.25">
      <c r="A223" s="477">
        <v>5</v>
      </c>
      <c r="B223" s="443">
        <v>42081</v>
      </c>
      <c r="C223" s="5" t="s">
        <v>975</v>
      </c>
      <c r="D223" s="5" t="s">
        <v>877</v>
      </c>
      <c r="E223" s="478"/>
      <c r="F223" s="478">
        <v>18750</v>
      </c>
      <c r="G223" s="476">
        <f t="shared" si="6"/>
        <v>-18750</v>
      </c>
    </row>
    <row r="224" spans="1:7" ht="12.95" customHeight="1" x14ac:dyDescent="0.25">
      <c r="A224" s="477">
        <v>6</v>
      </c>
      <c r="B224" s="443">
        <v>42082</v>
      </c>
      <c r="C224" s="5" t="s">
        <v>976</v>
      </c>
      <c r="D224" s="5" t="s">
        <v>977</v>
      </c>
      <c r="E224" s="478"/>
      <c r="F224" s="478">
        <v>387500</v>
      </c>
      <c r="G224" s="476">
        <f t="shared" si="6"/>
        <v>-387500</v>
      </c>
    </row>
    <row r="225" spans="1:7" ht="12.95" customHeight="1" x14ac:dyDescent="0.25">
      <c r="A225" s="477">
        <v>7</v>
      </c>
      <c r="B225" s="443">
        <v>42083</v>
      </c>
      <c r="C225" s="5" t="s">
        <v>978</v>
      </c>
      <c r="D225" s="5" t="s">
        <v>885</v>
      </c>
      <c r="E225" s="478"/>
      <c r="F225" s="478">
        <v>623540</v>
      </c>
      <c r="G225" s="476">
        <f t="shared" si="6"/>
        <v>-623540</v>
      </c>
    </row>
    <row r="226" spans="1:7" ht="12.95" customHeight="1" x14ac:dyDescent="0.25">
      <c r="A226" s="477">
        <v>8</v>
      </c>
      <c r="B226" s="443">
        <v>42083</v>
      </c>
      <c r="C226" s="5" t="s">
        <v>979</v>
      </c>
      <c r="D226" s="5" t="s">
        <v>882</v>
      </c>
      <c r="E226" s="478"/>
      <c r="F226" s="478">
        <v>265755</v>
      </c>
      <c r="G226" s="476">
        <f t="shared" si="6"/>
        <v>-265755</v>
      </c>
    </row>
    <row r="227" spans="1:7" ht="12.95" customHeight="1" x14ac:dyDescent="0.25">
      <c r="A227" s="477">
        <v>9</v>
      </c>
      <c r="B227" s="443">
        <v>42086</v>
      </c>
      <c r="C227" s="5" t="s">
        <v>980</v>
      </c>
      <c r="D227" s="5" t="s">
        <v>981</v>
      </c>
      <c r="E227" s="478"/>
      <c r="F227" s="478">
        <v>75500</v>
      </c>
      <c r="G227" s="476">
        <f t="shared" si="6"/>
        <v>-75500</v>
      </c>
    </row>
    <row r="228" spans="1:7" ht="12.95" customHeight="1" x14ac:dyDescent="0.25">
      <c r="A228" s="477">
        <v>10</v>
      </c>
      <c r="B228" s="443">
        <v>42086</v>
      </c>
      <c r="C228" s="5" t="s">
        <v>982</v>
      </c>
      <c r="D228" s="5" t="s">
        <v>983</v>
      </c>
      <c r="E228" s="478"/>
      <c r="F228" s="478">
        <v>100000</v>
      </c>
      <c r="G228" s="476">
        <f t="shared" si="6"/>
        <v>-100000</v>
      </c>
    </row>
    <row r="229" spans="1:7" ht="12.95" customHeight="1" x14ac:dyDescent="0.25">
      <c r="A229" s="477">
        <v>11</v>
      </c>
      <c r="B229" s="443">
        <v>42088</v>
      </c>
      <c r="C229" s="5" t="s">
        <v>984</v>
      </c>
      <c r="D229" s="5" t="s">
        <v>915</v>
      </c>
      <c r="E229" s="478"/>
      <c r="F229" s="478">
        <v>660000</v>
      </c>
      <c r="G229" s="476">
        <f t="shared" si="6"/>
        <v>-660000</v>
      </c>
    </row>
    <row r="230" spans="1:7" ht="12.95" customHeight="1" x14ac:dyDescent="0.25">
      <c r="A230" s="477">
        <v>12</v>
      </c>
      <c r="B230" s="443">
        <v>42088</v>
      </c>
      <c r="C230" s="5" t="s">
        <v>985</v>
      </c>
      <c r="D230" s="5" t="s">
        <v>915</v>
      </c>
      <c r="E230" s="478"/>
      <c r="F230" s="478">
        <v>170000</v>
      </c>
      <c r="G230" s="476">
        <f t="shared" si="6"/>
        <v>-170000</v>
      </c>
    </row>
    <row r="231" spans="1:7" ht="12.95" customHeight="1" x14ac:dyDescent="0.25">
      <c r="A231" s="477">
        <v>13</v>
      </c>
      <c r="B231" s="443">
        <v>42089</v>
      </c>
      <c r="C231" s="5" t="s">
        <v>986</v>
      </c>
      <c r="D231" s="5" t="s">
        <v>915</v>
      </c>
      <c r="E231" s="478"/>
      <c r="F231" s="478">
        <v>161250</v>
      </c>
      <c r="G231" s="476">
        <f t="shared" si="6"/>
        <v>-161250</v>
      </c>
    </row>
    <row r="232" spans="1:7" ht="12.95" customHeight="1" x14ac:dyDescent="0.25">
      <c r="A232" s="477">
        <v>14</v>
      </c>
      <c r="B232" s="443">
        <v>42089</v>
      </c>
      <c r="C232" s="5" t="s">
        <v>987</v>
      </c>
      <c r="D232" s="5" t="s">
        <v>988</v>
      </c>
      <c r="E232" s="478"/>
      <c r="F232" s="478">
        <v>743000</v>
      </c>
      <c r="G232" s="476">
        <f t="shared" si="6"/>
        <v>-743000</v>
      </c>
    </row>
    <row r="233" spans="1:7" ht="12.95" customHeight="1" x14ac:dyDescent="0.25">
      <c r="A233" s="477">
        <v>15</v>
      </c>
      <c r="B233" s="443">
        <v>42089</v>
      </c>
      <c r="C233" s="5" t="s">
        <v>989</v>
      </c>
      <c r="D233" s="5" t="s">
        <v>990</v>
      </c>
      <c r="E233" s="478"/>
      <c r="F233" s="478">
        <v>930000</v>
      </c>
      <c r="G233" s="476">
        <f t="shared" si="6"/>
        <v>-930000</v>
      </c>
    </row>
    <row r="234" spans="1:7" ht="12.95" customHeight="1" x14ac:dyDescent="0.25">
      <c r="A234" s="477">
        <v>16</v>
      </c>
      <c r="B234" s="443">
        <v>42089</v>
      </c>
      <c r="C234" s="5" t="s">
        <v>991</v>
      </c>
      <c r="D234" s="5" t="s">
        <v>950</v>
      </c>
      <c r="E234" s="478"/>
      <c r="F234" s="478">
        <v>330000</v>
      </c>
      <c r="G234" s="476">
        <f t="shared" si="6"/>
        <v>-330000</v>
      </c>
    </row>
    <row r="235" spans="1:7" ht="12.95" customHeight="1" x14ac:dyDescent="0.25">
      <c r="A235" s="477">
        <v>17</v>
      </c>
      <c r="B235" s="443">
        <v>42089</v>
      </c>
      <c r="C235" s="5" t="s">
        <v>992</v>
      </c>
      <c r="D235" s="5" t="s">
        <v>993</v>
      </c>
      <c r="E235" s="478"/>
      <c r="F235" s="478">
        <v>500000</v>
      </c>
      <c r="G235" s="476">
        <f t="shared" si="6"/>
        <v>-500000</v>
      </c>
    </row>
    <row r="236" spans="1:7" ht="12.95" customHeight="1" x14ac:dyDescent="0.25">
      <c r="A236" s="477">
        <v>18</v>
      </c>
      <c r="B236" s="443">
        <v>42089</v>
      </c>
      <c r="C236" s="5" t="s">
        <v>994</v>
      </c>
      <c r="D236" s="5" t="s">
        <v>993</v>
      </c>
      <c r="E236" s="478"/>
      <c r="F236" s="478">
        <v>250000</v>
      </c>
      <c r="G236" s="476">
        <f t="shared" si="6"/>
        <v>-250000</v>
      </c>
    </row>
    <row r="237" spans="1:7" ht="12.95" customHeight="1" x14ac:dyDescent="0.25">
      <c r="A237" s="477">
        <v>19</v>
      </c>
      <c r="B237" s="443">
        <v>42089</v>
      </c>
      <c r="C237" s="5" t="s">
        <v>995</v>
      </c>
      <c r="D237" s="5" t="s">
        <v>993</v>
      </c>
      <c r="E237" s="478"/>
      <c r="F237" s="478">
        <v>280000</v>
      </c>
      <c r="G237" s="476">
        <f t="shared" si="6"/>
        <v>-280000</v>
      </c>
    </row>
    <row r="238" spans="1:7" ht="12.95" customHeight="1" x14ac:dyDescent="0.25">
      <c r="A238" s="477">
        <v>20</v>
      </c>
      <c r="B238" s="443">
        <v>42089</v>
      </c>
      <c r="C238" s="5" t="s">
        <v>996</v>
      </c>
      <c r="D238" s="5" t="s">
        <v>993</v>
      </c>
      <c r="E238" s="478"/>
      <c r="F238" s="478">
        <v>360000</v>
      </c>
      <c r="G238" s="476">
        <f t="shared" si="6"/>
        <v>-360000</v>
      </c>
    </row>
    <row r="239" spans="1:7" ht="12.95" customHeight="1" x14ac:dyDescent="0.25">
      <c r="A239" s="477">
        <v>21</v>
      </c>
      <c r="B239" s="443">
        <v>42089</v>
      </c>
      <c r="C239" s="5" t="s">
        <v>997</v>
      </c>
      <c r="D239" s="5" t="s">
        <v>993</v>
      </c>
      <c r="E239" s="478"/>
      <c r="F239" s="478">
        <v>225000</v>
      </c>
      <c r="G239" s="476">
        <f t="shared" si="6"/>
        <v>-225000</v>
      </c>
    </row>
    <row r="240" spans="1:7" ht="12.95" customHeight="1" x14ac:dyDescent="0.25">
      <c r="A240" s="477">
        <v>22</v>
      </c>
      <c r="B240" s="443">
        <v>42089</v>
      </c>
      <c r="C240" s="5" t="s">
        <v>998</v>
      </c>
      <c r="D240" s="5" t="s">
        <v>993</v>
      </c>
      <c r="E240" s="478"/>
      <c r="F240" s="478">
        <v>75000</v>
      </c>
      <c r="G240" s="476">
        <f t="shared" si="6"/>
        <v>-75000</v>
      </c>
    </row>
    <row r="241" spans="1:7" ht="12.95" customHeight="1" x14ac:dyDescent="0.25">
      <c r="A241" s="477">
        <v>23</v>
      </c>
      <c r="B241" s="443">
        <v>42089</v>
      </c>
      <c r="C241" s="5" t="s">
        <v>999</v>
      </c>
      <c r="D241" s="5" t="s">
        <v>993</v>
      </c>
      <c r="E241" s="478"/>
      <c r="F241" s="478">
        <v>125000</v>
      </c>
      <c r="G241" s="476">
        <f t="shared" si="6"/>
        <v>-125000</v>
      </c>
    </row>
    <row r="242" spans="1:7" ht="12.95" customHeight="1" x14ac:dyDescent="0.25">
      <c r="A242" s="477">
        <v>24</v>
      </c>
      <c r="B242" s="443">
        <v>42089</v>
      </c>
      <c r="C242" s="5" t="s">
        <v>1000</v>
      </c>
      <c r="D242" s="5" t="s">
        <v>993</v>
      </c>
      <c r="E242" s="478"/>
      <c r="F242" s="478">
        <v>125000</v>
      </c>
      <c r="G242" s="476">
        <f t="shared" si="6"/>
        <v>-125000</v>
      </c>
    </row>
    <row r="243" spans="1:7" ht="12.95" customHeight="1" x14ac:dyDescent="0.25">
      <c r="A243" s="477">
        <v>25</v>
      </c>
      <c r="B243" s="443">
        <v>42089</v>
      </c>
      <c r="C243" s="5" t="s">
        <v>1001</v>
      </c>
      <c r="D243" s="5" t="s">
        <v>993</v>
      </c>
      <c r="E243" s="478"/>
      <c r="F243" s="478">
        <v>240000</v>
      </c>
      <c r="G243" s="476">
        <f t="shared" si="6"/>
        <v>-240000</v>
      </c>
    </row>
    <row r="244" spans="1:7" ht="12.95" customHeight="1" x14ac:dyDescent="0.25">
      <c r="A244" s="477">
        <v>26</v>
      </c>
      <c r="B244" s="443">
        <v>42089</v>
      </c>
      <c r="C244" s="5" t="s">
        <v>1002</v>
      </c>
      <c r="D244" s="5" t="s">
        <v>993</v>
      </c>
      <c r="E244" s="478"/>
      <c r="F244" s="478">
        <v>320000</v>
      </c>
      <c r="G244" s="476">
        <f t="shared" si="6"/>
        <v>-320000</v>
      </c>
    </row>
    <row r="245" spans="1:7" ht="12.95" customHeight="1" x14ac:dyDescent="0.25">
      <c r="A245" s="477">
        <v>27</v>
      </c>
      <c r="B245" s="443">
        <v>42089</v>
      </c>
      <c r="C245" s="5" t="s">
        <v>1003</v>
      </c>
      <c r="D245" s="5" t="s">
        <v>993</v>
      </c>
      <c r="E245" s="478"/>
      <c r="F245" s="478">
        <v>200000</v>
      </c>
      <c r="G245" s="476">
        <f t="shared" si="6"/>
        <v>-200000</v>
      </c>
    </row>
    <row r="246" spans="1:7" ht="12.95" customHeight="1" x14ac:dyDescent="0.25">
      <c r="A246" s="477">
        <v>28</v>
      </c>
      <c r="B246" s="443">
        <v>42089</v>
      </c>
      <c r="C246" s="5" t="s">
        <v>1004</v>
      </c>
      <c r="D246" s="5" t="s">
        <v>993</v>
      </c>
      <c r="E246" s="478"/>
      <c r="F246" s="478">
        <v>200000</v>
      </c>
      <c r="G246" s="476">
        <f t="shared" si="6"/>
        <v>-200000</v>
      </c>
    </row>
    <row r="247" spans="1:7" ht="12.95" customHeight="1" x14ac:dyDescent="0.25">
      <c r="A247" s="477">
        <v>29</v>
      </c>
      <c r="B247" s="443">
        <v>42089</v>
      </c>
      <c r="C247" s="5" t="s">
        <v>1005</v>
      </c>
      <c r="D247" s="5" t="s">
        <v>993</v>
      </c>
      <c r="E247" s="478"/>
      <c r="F247" s="478">
        <v>50000</v>
      </c>
      <c r="G247" s="476">
        <f t="shared" si="6"/>
        <v>-50000</v>
      </c>
    </row>
    <row r="248" spans="1:7" ht="12.95" customHeight="1" x14ac:dyDescent="0.25">
      <c r="A248" s="477">
        <v>30</v>
      </c>
      <c r="B248" s="443">
        <v>42089</v>
      </c>
      <c r="C248" s="5" t="s">
        <v>1006</v>
      </c>
      <c r="D248" s="5" t="s">
        <v>993</v>
      </c>
      <c r="E248" s="478"/>
      <c r="F248" s="478">
        <v>150000</v>
      </c>
      <c r="G248" s="476">
        <f t="shared" si="6"/>
        <v>-150000</v>
      </c>
    </row>
    <row r="249" spans="1:7" ht="12.95" customHeight="1" x14ac:dyDescent="0.25">
      <c r="A249" s="477">
        <v>31</v>
      </c>
      <c r="B249" s="443">
        <v>42089</v>
      </c>
      <c r="C249" s="5" t="s">
        <v>1007</v>
      </c>
      <c r="D249" s="5" t="s">
        <v>993</v>
      </c>
      <c r="E249" s="478"/>
      <c r="F249" s="478">
        <v>200000</v>
      </c>
      <c r="G249" s="476">
        <f t="shared" si="6"/>
        <v>-200000</v>
      </c>
    </row>
    <row r="250" spans="1:7" ht="12.95" customHeight="1" x14ac:dyDescent="0.25">
      <c r="A250" s="477">
        <v>32</v>
      </c>
      <c r="B250" s="443">
        <v>42089</v>
      </c>
      <c r="C250" s="5" t="s">
        <v>1008</v>
      </c>
      <c r="D250" s="5" t="s">
        <v>993</v>
      </c>
      <c r="E250" s="478"/>
      <c r="F250" s="478">
        <v>250000</v>
      </c>
      <c r="G250" s="476">
        <f t="shared" si="6"/>
        <v>-250000</v>
      </c>
    </row>
    <row r="251" spans="1:7" ht="12.95" customHeight="1" x14ac:dyDescent="0.25">
      <c r="A251" s="477">
        <v>33</v>
      </c>
      <c r="B251" s="443">
        <v>42089</v>
      </c>
      <c r="C251" s="5" t="s">
        <v>1009</v>
      </c>
      <c r="D251" s="5" t="s">
        <v>993</v>
      </c>
      <c r="E251" s="478"/>
      <c r="F251" s="478">
        <v>275000</v>
      </c>
      <c r="G251" s="476">
        <f t="shared" si="6"/>
        <v>-275000</v>
      </c>
    </row>
    <row r="252" spans="1:7" ht="12.95" customHeight="1" x14ac:dyDescent="0.25">
      <c r="A252" s="477">
        <v>34</v>
      </c>
      <c r="B252" s="427">
        <v>42088</v>
      </c>
      <c r="C252" s="428" t="s">
        <v>826</v>
      </c>
      <c r="D252" s="428"/>
      <c r="E252" s="457"/>
      <c r="F252" s="478">
        <v>6900000</v>
      </c>
      <c r="G252" s="476">
        <f t="shared" si="6"/>
        <v>-6900000</v>
      </c>
    </row>
    <row r="253" spans="1:7" ht="12.95" customHeight="1" x14ac:dyDescent="0.25">
      <c r="A253" s="477">
        <v>35</v>
      </c>
      <c r="B253" s="427">
        <v>42088</v>
      </c>
      <c r="C253" s="428" t="s">
        <v>827</v>
      </c>
      <c r="D253" s="428"/>
      <c r="E253" s="478">
        <v>6900000</v>
      </c>
      <c r="F253" s="478"/>
      <c r="G253" s="476">
        <f t="shared" si="6"/>
        <v>6900000</v>
      </c>
    </row>
    <row r="254" spans="1:7" ht="12.95" customHeight="1" x14ac:dyDescent="0.25">
      <c r="A254" s="477">
        <v>36</v>
      </c>
      <c r="B254" s="427">
        <v>42090</v>
      </c>
      <c r="C254" s="5" t="s">
        <v>1010</v>
      </c>
      <c r="D254" s="5"/>
      <c r="E254" s="478"/>
      <c r="F254" s="478">
        <v>7720325</v>
      </c>
      <c r="G254" s="476">
        <f t="shared" si="6"/>
        <v>-7720325</v>
      </c>
    </row>
    <row r="255" spans="1:7" ht="12.95" customHeight="1" x14ac:dyDescent="0.25">
      <c r="A255" s="477">
        <v>37</v>
      </c>
      <c r="B255" s="427">
        <v>42093</v>
      </c>
      <c r="C255" s="5" t="s">
        <v>1011</v>
      </c>
      <c r="D255" s="428" t="s">
        <v>800</v>
      </c>
      <c r="E255" s="457">
        <v>92746194</v>
      </c>
      <c r="F255" s="478"/>
      <c r="G255" s="476">
        <f t="shared" si="6"/>
        <v>92746194</v>
      </c>
    </row>
    <row r="256" spans="1:7" ht="12.95" customHeight="1" x14ac:dyDescent="0.25">
      <c r="A256" s="477">
        <v>38</v>
      </c>
      <c r="B256" s="427">
        <v>42093</v>
      </c>
      <c r="C256" s="5" t="s">
        <v>1012</v>
      </c>
      <c r="D256" s="5" t="s">
        <v>1013</v>
      </c>
      <c r="E256" s="457"/>
      <c r="F256" s="478">
        <v>650000</v>
      </c>
      <c r="G256" s="476">
        <f t="shared" si="6"/>
        <v>-650000</v>
      </c>
    </row>
    <row r="257" spans="1:7" ht="12.95" customHeight="1" x14ac:dyDescent="0.25">
      <c r="A257" s="477">
        <v>39</v>
      </c>
      <c r="B257" s="427">
        <v>42094</v>
      </c>
      <c r="C257" s="428" t="s">
        <v>1014</v>
      </c>
      <c r="D257" s="5"/>
      <c r="E257" s="478"/>
      <c r="F257" s="478">
        <v>57750</v>
      </c>
      <c r="G257" s="476">
        <f t="shared" si="6"/>
        <v>-57750</v>
      </c>
    </row>
    <row r="258" spans="1:7" ht="12.95" customHeight="1" x14ac:dyDescent="0.25">
      <c r="A258" s="477">
        <v>40</v>
      </c>
      <c r="B258" s="427">
        <v>42094</v>
      </c>
      <c r="C258" s="428" t="s">
        <v>1015</v>
      </c>
      <c r="D258" s="5"/>
      <c r="E258" s="478"/>
      <c r="F258" s="478">
        <v>385000</v>
      </c>
      <c r="G258" s="476">
        <f t="shared" si="6"/>
        <v>-385000</v>
      </c>
    </row>
    <row r="259" spans="1:7" ht="12.95" customHeight="1" x14ac:dyDescent="0.25">
      <c r="A259" s="477">
        <v>41</v>
      </c>
      <c r="B259" s="427">
        <v>42094</v>
      </c>
      <c r="C259" s="428" t="s">
        <v>1016</v>
      </c>
      <c r="D259" s="5"/>
      <c r="E259" s="478"/>
      <c r="F259" s="478">
        <v>136364</v>
      </c>
      <c r="G259" s="476">
        <f t="shared" si="6"/>
        <v>-136364</v>
      </c>
    </row>
    <row r="260" spans="1:7" ht="12.95" customHeight="1" x14ac:dyDescent="0.25">
      <c r="A260" s="477">
        <v>42</v>
      </c>
      <c r="B260" s="427">
        <v>42094</v>
      </c>
      <c r="C260" s="428" t="s">
        <v>1017</v>
      </c>
      <c r="D260" s="5"/>
      <c r="E260" s="478"/>
      <c r="F260" s="478">
        <v>47727</v>
      </c>
      <c r="G260" s="476">
        <f t="shared" si="6"/>
        <v>-47727</v>
      </c>
    </row>
    <row r="261" spans="1:7" ht="12.95" customHeight="1" x14ac:dyDescent="0.25">
      <c r="A261" s="477">
        <v>43</v>
      </c>
      <c r="B261" s="427">
        <v>42094</v>
      </c>
      <c r="C261" s="428" t="s">
        <v>1018</v>
      </c>
      <c r="D261" s="5"/>
      <c r="E261" s="478"/>
      <c r="F261" s="478">
        <v>318182</v>
      </c>
      <c r="G261" s="476">
        <f t="shared" si="6"/>
        <v>-318182</v>
      </c>
    </row>
    <row r="262" spans="1:7" ht="12.95" customHeight="1" x14ac:dyDescent="0.25">
      <c r="A262" s="477"/>
      <c r="B262" s="5"/>
      <c r="C262" s="5"/>
      <c r="D262" s="5"/>
      <c r="E262" s="478"/>
      <c r="F262" s="478"/>
      <c r="G262" s="476">
        <f t="shared" si="6"/>
        <v>0</v>
      </c>
    </row>
    <row r="263" spans="1:7" ht="12.95" customHeight="1" x14ac:dyDescent="0.25">
      <c r="A263" s="477"/>
      <c r="B263" s="5"/>
      <c r="C263" s="5"/>
      <c r="D263" s="5"/>
      <c r="E263" s="5"/>
      <c r="F263" s="5"/>
      <c r="G263" s="5"/>
    </row>
    <row r="264" spans="1:7" ht="12.95" customHeight="1" x14ac:dyDescent="0.25">
      <c r="A264" s="5"/>
      <c r="B264" s="5"/>
      <c r="C264" s="472" t="s">
        <v>804</v>
      </c>
      <c r="D264" s="5"/>
      <c r="E264" s="476">
        <f>E218</f>
        <v>2279741131.2727275</v>
      </c>
      <c r="F264" s="476">
        <f>F218</f>
        <v>2168630728</v>
      </c>
      <c r="G264" s="5"/>
    </row>
    <row r="265" spans="1:7" ht="12.95" customHeight="1" x14ac:dyDescent="0.25">
      <c r="A265" s="5"/>
      <c r="B265" s="5"/>
      <c r="C265" s="472" t="s">
        <v>805</v>
      </c>
      <c r="D265" s="5"/>
      <c r="E265" s="478">
        <f>SUM(E219:E263)</f>
        <v>140104194</v>
      </c>
      <c r="F265" s="478">
        <f>SUM(F219:F263)</f>
        <v>157620181</v>
      </c>
      <c r="G265" s="5"/>
    </row>
    <row r="266" spans="1:7" ht="12.95" customHeight="1" x14ac:dyDescent="0.25">
      <c r="A266" s="5"/>
      <c r="B266" s="5"/>
      <c r="C266" s="472" t="s">
        <v>806</v>
      </c>
      <c r="D266" s="5"/>
      <c r="E266" s="476">
        <f>E264+E265</f>
        <v>2419845325.2727275</v>
      </c>
      <c r="F266" s="476">
        <f>F264+F265</f>
        <v>2326250909</v>
      </c>
      <c r="G266" s="5"/>
    </row>
    <row r="267" spans="1:7" ht="12.95" customHeight="1" x14ac:dyDescent="0.25">
      <c r="A267" s="5"/>
      <c r="B267" s="5"/>
      <c r="C267" s="472" t="s">
        <v>807</v>
      </c>
      <c r="D267" s="5"/>
      <c r="E267" s="5"/>
      <c r="F267" s="5"/>
      <c r="G267" s="476">
        <f>E266-F266</f>
        <v>93594416.272727489</v>
      </c>
    </row>
    <row r="268" spans="1:7" ht="12.95" customHeight="1" x14ac:dyDescent="0.25">
      <c r="A268" s="5"/>
      <c r="B268" s="5"/>
      <c r="C268" s="472"/>
      <c r="D268" s="5"/>
      <c r="E268" s="5"/>
      <c r="F268" s="5"/>
      <c r="G268" s="5"/>
    </row>
    <row r="269" spans="1:7" ht="12.95" customHeight="1" x14ac:dyDescent="0.25">
      <c r="A269" s="5"/>
      <c r="B269" s="5"/>
      <c r="C269" s="472" t="s">
        <v>700</v>
      </c>
      <c r="D269" s="5"/>
      <c r="E269" s="5"/>
      <c r="F269" s="5"/>
      <c r="G269" s="476">
        <f>E266-F266</f>
        <v>93594416.272727489</v>
      </c>
    </row>
    <row r="270" spans="1:7" ht="12.95" customHeight="1" x14ac:dyDescent="0.25">
      <c r="A270" s="82"/>
      <c r="B270" s="82"/>
      <c r="C270" s="82"/>
      <c r="D270" s="82"/>
      <c r="E270" s="82"/>
      <c r="F270" s="82"/>
      <c r="G270" s="82"/>
    </row>
    <row r="271" spans="1:7" ht="12.95" customHeight="1" x14ac:dyDescent="0.25">
      <c r="A271" s="452" t="s">
        <v>808</v>
      </c>
      <c r="B271" s="452"/>
      <c r="C271" s="452"/>
      <c r="D271" s="452"/>
      <c r="E271" s="452"/>
      <c r="F271" s="452"/>
      <c r="G271" s="452"/>
    </row>
    <row r="272" spans="1:7" ht="12.95" customHeight="1" x14ac:dyDescent="0.25">
      <c r="A272" s="452" t="s">
        <v>809</v>
      </c>
      <c r="B272" s="452"/>
      <c r="C272" s="452"/>
      <c r="D272" s="452"/>
      <c r="E272" s="452"/>
      <c r="F272" s="452"/>
      <c r="G272" s="452"/>
    </row>
    <row r="273" spans="1:7" ht="12.95" customHeight="1" x14ac:dyDescent="0.25">
      <c r="A273" s="452"/>
      <c r="B273" s="453" t="s">
        <v>810</v>
      </c>
      <c r="C273" s="452" t="s">
        <v>811</v>
      </c>
      <c r="D273" s="432">
        <f>[3]TUNAI!G649</f>
        <v>995</v>
      </c>
      <c r="E273" s="452"/>
      <c r="F273" s="452"/>
      <c r="G273" s="452"/>
    </row>
    <row r="274" spans="1:7" ht="12.95" customHeight="1" x14ac:dyDescent="0.25">
      <c r="A274" s="452"/>
      <c r="B274" s="453" t="s">
        <v>812</v>
      </c>
      <c r="C274" s="452" t="s">
        <v>813</v>
      </c>
      <c r="D274" s="432">
        <f>'[3]SALDO BANK'!G204</f>
        <v>0</v>
      </c>
      <c r="E274" s="452"/>
      <c r="F274" s="452"/>
      <c r="G274" s="452"/>
    </row>
    <row r="275" spans="1:7" ht="12.95" customHeight="1" x14ac:dyDescent="0.25">
      <c r="A275" s="452"/>
      <c r="B275" s="453" t="s">
        <v>814</v>
      </c>
      <c r="C275" s="452" t="s">
        <v>815</v>
      </c>
      <c r="D275" s="432">
        <f>E255</f>
        <v>92746194</v>
      </c>
      <c r="E275" s="452"/>
      <c r="F275" s="452"/>
      <c r="G275" s="452"/>
    </row>
    <row r="276" spans="1:7" ht="12.95" customHeight="1" x14ac:dyDescent="0.25">
      <c r="A276" s="452"/>
      <c r="B276" s="453" t="s">
        <v>816</v>
      </c>
      <c r="C276" s="452" t="s">
        <v>817</v>
      </c>
      <c r="D276" s="433">
        <f>[3]PAJAK!G306</f>
        <v>889657.2727272734</v>
      </c>
      <c r="E276" s="452"/>
      <c r="F276" s="454"/>
      <c r="G276" s="452"/>
    </row>
    <row r="277" spans="1:7" ht="12.95" customHeight="1" x14ac:dyDescent="0.25">
      <c r="A277" s="452"/>
      <c r="B277" s="453"/>
      <c r="C277" s="452"/>
      <c r="D277" s="432">
        <f>D273+D274+D275+D276</f>
        <v>93636846.272727281</v>
      </c>
      <c r="E277" s="452"/>
      <c r="F277" s="452"/>
      <c r="G277" s="452"/>
    </row>
    <row r="278" spans="1:7" ht="12.95" customHeight="1" x14ac:dyDescent="0.25">
      <c r="A278" s="452"/>
      <c r="B278" s="453"/>
      <c r="C278" s="452"/>
      <c r="D278" s="432"/>
      <c r="E278" s="452"/>
      <c r="F278" s="452"/>
      <c r="G278" s="452"/>
    </row>
    <row r="279" spans="1:7" ht="12.95" customHeight="1" x14ac:dyDescent="0.25">
      <c r="A279" s="452"/>
      <c r="B279" s="452"/>
      <c r="C279" s="452"/>
      <c r="D279" s="452"/>
      <c r="E279" s="631" t="s">
        <v>1019</v>
      </c>
      <c r="F279" s="631"/>
      <c r="G279" s="631"/>
    </row>
    <row r="280" spans="1:7" ht="12.95" customHeight="1" x14ac:dyDescent="0.25">
      <c r="A280" s="452"/>
      <c r="B280" s="452"/>
      <c r="C280" s="452"/>
      <c r="D280" s="454"/>
      <c r="E280" s="452"/>
      <c r="F280" s="452"/>
      <c r="G280" s="452"/>
    </row>
    <row r="281" spans="1:7" ht="12.95" customHeight="1" x14ac:dyDescent="0.25">
      <c r="A281" s="452"/>
      <c r="B281" s="452"/>
      <c r="C281" s="473" t="s">
        <v>713</v>
      </c>
      <c r="D281" s="452"/>
      <c r="E281" s="631" t="s">
        <v>714</v>
      </c>
      <c r="F281" s="631"/>
      <c r="G281" s="631"/>
    </row>
    <row r="282" spans="1:7" ht="12.95" customHeight="1" x14ac:dyDescent="0.25">
      <c r="A282" s="452"/>
      <c r="B282" s="452"/>
      <c r="C282" s="473" t="s">
        <v>819</v>
      </c>
      <c r="D282" s="452"/>
      <c r="E282" s="452"/>
      <c r="F282" s="452"/>
      <c r="G282" s="452"/>
    </row>
    <row r="283" spans="1:7" ht="12.95" customHeight="1" x14ac:dyDescent="0.25">
      <c r="A283" s="452"/>
      <c r="B283" s="452"/>
      <c r="C283" s="452"/>
      <c r="D283" s="452"/>
      <c r="E283" s="452"/>
      <c r="F283" s="452"/>
      <c r="G283" s="452"/>
    </row>
    <row r="284" spans="1:7" ht="12.95" customHeight="1" x14ac:dyDescent="0.25">
      <c r="A284" s="452"/>
      <c r="B284" s="452"/>
      <c r="C284" s="452"/>
      <c r="D284" s="452"/>
      <c r="E284" s="452"/>
      <c r="F284" s="452"/>
      <c r="G284" s="452"/>
    </row>
    <row r="285" spans="1:7" ht="12.95" customHeight="1" x14ac:dyDescent="0.25">
      <c r="A285" s="452"/>
      <c r="B285" s="452"/>
      <c r="C285" s="452"/>
      <c r="D285" s="452"/>
      <c r="E285" s="452"/>
      <c r="F285" s="452"/>
      <c r="G285" s="452"/>
    </row>
    <row r="286" spans="1:7" ht="12.95" customHeight="1" x14ac:dyDescent="0.25">
      <c r="A286" s="452"/>
      <c r="B286" s="452"/>
      <c r="C286" s="452"/>
      <c r="D286" s="452"/>
      <c r="E286" s="452"/>
      <c r="F286" s="452"/>
      <c r="G286" s="452"/>
    </row>
    <row r="287" spans="1:7" ht="12.95" customHeight="1" x14ac:dyDescent="0.25">
      <c r="A287" s="452"/>
      <c r="B287" s="452"/>
      <c r="C287" s="474" t="s">
        <v>820</v>
      </c>
      <c r="D287" s="452"/>
      <c r="E287" s="632" t="s">
        <v>716</v>
      </c>
      <c r="F287" s="632"/>
      <c r="G287" s="632"/>
    </row>
    <row r="288" spans="1:7" ht="12.95" customHeight="1" x14ac:dyDescent="0.25">
      <c r="A288" s="452"/>
      <c r="B288" s="452"/>
      <c r="C288" s="473" t="s">
        <v>821</v>
      </c>
      <c r="D288" s="452"/>
      <c r="E288" s="631" t="s">
        <v>822</v>
      </c>
      <c r="F288" s="631"/>
      <c r="G288" s="631"/>
    </row>
    <row r="289" spans="1:7" ht="12.95" customHeight="1" x14ac:dyDescent="0.25">
      <c r="A289" s="475"/>
      <c r="B289" s="475"/>
      <c r="C289" s="475"/>
      <c r="D289" s="475"/>
      <c r="E289" s="475"/>
      <c r="F289" s="475"/>
      <c r="G289" s="475"/>
    </row>
    <row r="290" spans="1:7" ht="12.95" customHeight="1" x14ac:dyDescent="0.25">
      <c r="A290" s="633" t="s">
        <v>627</v>
      </c>
      <c r="B290" s="633"/>
      <c r="C290" s="633"/>
      <c r="D290" s="633"/>
      <c r="E290" s="633"/>
      <c r="F290" s="633"/>
      <c r="G290" s="633"/>
    </row>
    <row r="291" spans="1:7" ht="12.95" customHeight="1" x14ac:dyDescent="0.25">
      <c r="A291" s="633" t="s">
        <v>629</v>
      </c>
      <c r="B291" s="633"/>
      <c r="C291" s="633"/>
      <c r="D291" s="633"/>
      <c r="E291" s="633"/>
      <c r="F291" s="633"/>
      <c r="G291" s="633"/>
    </row>
    <row r="292" spans="1:7" ht="12.95" customHeight="1" x14ac:dyDescent="0.25">
      <c r="A292" s="633" t="s">
        <v>791</v>
      </c>
      <c r="B292" s="633"/>
      <c r="C292" s="633"/>
      <c r="D292" s="633"/>
      <c r="E292" s="633"/>
      <c r="F292" s="633"/>
      <c r="G292" s="633"/>
    </row>
    <row r="293" spans="1:7" ht="12.95" customHeight="1" x14ac:dyDescent="0.25">
      <c r="A293" s="633" t="s">
        <v>792</v>
      </c>
      <c r="B293" s="633"/>
      <c r="C293" s="633"/>
      <c r="D293" s="633"/>
      <c r="E293" s="633"/>
      <c r="F293" s="633"/>
      <c r="G293" s="633"/>
    </row>
    <row r="294" spans="1:7" ht="12.95" customHeight="1" x14ac:dyDescent="0.25">
      <c r="A294" s="633" t="s">
        <v>1020</v>
      </c>
      <c r="B294" s="633"/>
      <c r="C294" s="633"/>
      <c r="D294" s="633"/>
      <c r="E294" s="633"/>
      <c r="F294" s="633"/>
      <c r="G294" s="633"/>
    </row>
    <row r="295" spans="1:7" ht="12.95" customHeight="1" x14ac:dyDescent="0.25">
      <c r="A295" s="452"/>
      <c r="B295" s="452"/>
      <c r="C295" s="452"/>
      <c r="D295" s="452"/>
      <c r="E295" s="452"/>
      <c r="F295" s="452"/>
      <c r="G295" s="452"/>
    </row>
    <row r="296" spans="1:7" ht="12.95" customHeight="1" x14ac:dyDescent="0.25">
      <c r="A296" s="456" t="s">
        <v>630</v>
      </c>
      <c r="B296" s="456" t="s">
        <v>794</v>
      </c>
      <c r="C296" s="456" t="s">
        <v>2</v>
      </c>
      <c r="D296" s="456" t="s">
        <v>795</v>
      </c>
      <c r="E296" s="456" t="s">
        <v>796</v>
      </c>
      <c r="F296" s="456" t="s">
        <v>797</v>
      </c>
      <c r="G296" s="456" t="s">
        <v>721</v>
      </c>
    </row>
    <row r="297" spans="1:7" ht="12.95" customHeight="1" x14ac:dyDescent="0.25">
      <c r="A297" s="428"/>
      <c r="B297" s="428"/>
      <c r="C297" s="472" t="s">
        <v>798</v>
      </c>
      <c r="D297" s="428"/>
      <c r="E297" s="469">
        <f>E266</f>
        <v>2419845325.2727275</v>
      </c>
      <c r="F297" s="471">
        <f>F266</f>
        <v>2326250909</v>
      </c>
      <c r="G297" s="457">
        <f>E297-F297</f>
        <v>93594416.272727489</v>
      </c>
    </row>
    <row r="298" spans="1:7" ht="12.95" customHeight="1" x14ac:dyDescent="0.25">
      <c r="A298" s="437">
        <v>1</v>
      </c>
      <c r="B298" s="427">
        <v>42098</v>
      </c>
      <c r="C298" s="438" t="s">
        <v>1021</v>
      </c>
      <c r="D298" s="428" t="str">
        <f>D255</f>
        <v>120,12027,00,00,5,1,1,01</v>
      </c>
      <c r="E298" s="457"/>
      <c r="F298" s="457">
        <f>E255</f>
        <v>92746194</v>
      </c>
      <c r="G298" s="457">
        <f>G297+E298-F298</f>
        <v>848222.27272748947</v>
      </c>
    </row>
    <row r="299" spans="1:7" ht="12.95" customHeight="1" x14ac:dyDescent="0.25">
      <c r="A299" s="437">
        <v>2</v>
      </c>
      <c r="B299" s="427">
        <v>42101</v>
      </c>
      <c r="C299" s="438" t="s">
        <v>1022</v>
      </c>
      <c r="D299" s="428"/>
      <c r="E299" s="457">
        <v>20966000</v>
      </c>
      <c r="F299" s="457"/>
      <c r="G299" s="457">
        <f>G298+E299-F299</f>
        <v>21814222.272727489</v>
      </c>
    </row>
    <row r="300" spans="1:7" ht="12.95" customHeight="1" x14ac:dyDescent="0.25">
      <c r="A300" s="437">
        <v>3</v>
      </c>
      <c r="B300" s="427">
        <v>42101</v>
      </c>
      <c r="C300" s="438" t="s">
        <v>1023</v>
      </c>
      <c r="D300" s="428"/>
      <c r="E300" s="457"/>
      <c r="F300" s="457">
        <v>20966000</v>
      </c>
      <c r="G300" s="457">
        <f t="shared" ref="G300:G301" si="7">G299+E300-F300</f>
        <v>848222.27272748947</v>
      </c>
    </row>
    <row r="301" spans="1:7" ht="12.95" customHeight="1" x14ac:dyDescent="0.25">
      <c r="A301" s="437">
        <v>4</v>
      </c>
      <c r="B301" s="427">
        <v>42123</v>
      </c>
      <c r="C301" s="438" t="s">
        <v>1024</v>
      </c>
      <c r="D301" s="428" t="str">
        <f>D298</f>
        <v>120,12027,00,00,5,1,1,01</v>
      </c>
      <c r="E301" s="478">
        <v>92974481</v>
      </c>
      <c r="F301" s="457"/>
      <c r="G301" s="457">
        <f t="shared" si="7"/>
        <v>93822703.272727489</v>
      </c>
    </row>
    <row r="302" spans="1:7" ht="12.95" customHeight="1" x14ac:dyDescent="0.25">
      <c r="A302" s="437"/>
      <c r="B302" s="428"/>
      <c r="C302" s="428"/>
      <c r="D302" s="428"/>
      <c r="E302" s="457"/>
      <c r="F302" s="457"/>
      <c r="G302" s="457"/>
    </row>
    <row r="303" spans="1:7" ht="12.95" customHeight="1" x14ac:dyDescent="0.25">
      <c r="A303" s="437"/>
      <c r="B303" s="428"/>
      <c r="C303" s="428"/>
      <c r="D303" s="428"/>
      <c r="E303" s="457"/>
      <c r="F303" s="457"/>
      <c r="G303" s="457"/>
    </row>
    <row r="304" spans="1:7" ht="12.95" customHeight="1" x14ac:dyDescent="0.25">
      <c r="A304" s="437"/>
      <c r="B304" s="428"/>
      <c r="C304" s="428"/>
      <c r="D304" s="428"/>
      <c r="E304" s="457"/>
      <c r="F304" s="457"/>
      <c r="G304" s="457"/>
    </row>
    <row r="305" spans="1:7" ht="12.95" customHeight="1" x14ac:dyDescent="0.25">
      <c r="A305" s="428"/>
      <c r="B305" s="428"/>
      <c r="C305" s="428"/>
      <c r="D305" s="428"/>
      <c r="E305" s="457"/>
      <c r="F305" s="457"/>
      <c r="G305" s="457"/>
    </row>
    <row r="306" spans="1:7" ht="12.95" customHeight="1" x14ac:dyDescent="0.25">
      <c r="A306" s="428"/>
      <c r="B306" s="428"/>
      <c r="C306" s="472" t="s">
        <v>804</v>
      </c>
      <c r="D306" s="472"/>
      <c r="E306" s="463">
        <f>E297</f>
        <v>2419845325.2727275</v>
      </c>
      <c r="F306" s="463">
        <f>F297</f>
        <v>2326250909</v>
      </c>
      <c r="G306" s="463"/>
    </row>
    <row r="307" spans="1:7" ht="12.95" customHeight="1" x14ac:dyDescent="0.25">
      <c r="A307" s="428"/>
      <c r="B307" s="428"/>
      <c r="C307" s="472" t="s">
        <v>805</v>
      </c>
      <c r="D307" s="472"/>
      <c r="E307" s="463">
        <f>SUM(E298:E305)</f>
        <v>113940481</v>
      </c>
      <c r="F307" s="463">
        <f>SUM(F298:F305)</f>
        <v>113712194</v>
      </c>
      <c r="G307" s="463"/>
    </row>
    <row r="308" spans="1:7" ht="12.95" customHeight="1" x14ac:dyDescent="0.25">
      <c r="A308" s="428"/>
      <c r="B308" s="428"/>
      <c r="C308" s="472" t="s">
        <v>806</v>
      </c>
      <c r="D308" s="472"/>
      <c r="E308" s="463">
        <f>E306+E307</f>
        <v>2533785806.2727275</v>
      </c>
      <c r="F308" s="463">
        <f>F306+F307</f>
        <v>2439963103</v>
      </c>
      <c r="G308" s="463"/>
    </row>
    <row r="309" spans="1:7" ht="12.95" customHeight="1" x14ac:dyDescent="0.25">
      <c r="A309" s="428"/>
      <c r="B309" s="428"/>
      <c r="C309" s="472" t="s">
        <v>807</v>
      </c>
      <c r="D309" s="472"/>
      <c r="E309" s="463"/>
      <c r="F309" s="463"/>
      <c r="G309" s="463">
        <f>E308-F308</f>
        <v>93822703.272727489</v>
      </c>
    </row>
    <row r="310" spans="1:7" ht="12.95" customHeight="1" x14ac:dyDescent="0.25">
      <c r="A310" s="428"/>
      <c r="B310" s="428"/>
      <c r="C310" s="472"/>
      <c r="D310" s="472"/>
      <c r="E310" s="463"/>
      <c r="F310" s="463"/>
      <c r="G310" s="463"/>
    </row>
    <row r="311" spans="1:7" ht="12.95" customHeight="1" x14ac:dyDescent="0.25">
      <c r="A311" s="428"/>
      <c r="B311" s="428"/>
      <c r="C311" s="472" t="s">
        <v>700</v>
      </c>
      <c r="D311" s="472"/>
      <c r="E311" s="463"/>
      <c r="F311" s="463"/>
      <c r="G311" s="463">
        <f>E308-F308</f>
        <v>93822703.272727489</v>
      </c>
    </row>
    <row r="312" spans="1:7" ht="12.95" customHeight="1" x14ac:dyDescent="0.25">
      <c r="A312" s="452"/>
      <c r="B312" s="452"/>
      <c r="C312" s="452"/>
      <c r="D312" s="452"/>
      <c r="E312" s="452"/>
      <c r="F312" s="452"/>
      <c r="G312" s="452"/>
    </row>
    <row r="313" spans="1:7" ht="12.95" customHeight="1" x14ac:dyDescent="0.25">
      <c r="A313" s="452" t="s">
        <v>808</v>
      </c>
      <c r="B313" s="452"/>
      <c r="C313" s="452"/>
      <c r="D313" s="452"/>
      <c r="E313" s="452"/>
      <c r="F313" s="452"/>
      <c r="G313" s="452"/>
    </row>
    <row r="314" spans="1:7" ht="12.95" customHeight="1" x14ac:dyDescent="0.25">
      <c r="A314" s="452" t="s">
        <v>809</v>
      </c>
      <c r="B314" s="452"/>
      <c r="C314" s="452"/>
      <c r="D314" s="452"/>
      <c r="E314" s="452"/>
      <c r="F314" s="452"/>
      <c r="G314" s="452"/>
    </row>
    <row r="315" spans="1:7" ht="12.95" customHeight="1" x14ac:dyDescent="0.25">
      <c r="A315" s="452"/>
      <c r="B315" s="453" t="s">
        <v>810</v>
      </c>
      <c r="C315" s="452" t="s">
        <v>811</v>
      </c>
      <c r="D315" s="432">
        <f>[3]TUNAI!G862</f>
        <v>995</v>
      </c>
      <c r="E315" s="452"/>
      <c r="F315" s="452"/>
      <c r="G315" s="452"/>
    </row>
    <row r="316" spans="1:7" ht="12.95" customHeight="1" x14ac:dyDescent="0.25">
      <c r="A316" s="452"/>
      <c r="B316" s="453" t="s">
        <v>812</v>
      </c>
      <c r="C316" s="452" t="s">
        <v>813</v>
      </c>
      <c r="D316" s="432">
        <f>'[3]SALDO BANK'!G412</f>
        <v>0</v>
      </c>
      <c r="E316" s="452"/>
      <c r="F316" s="452"/>
      <c r="G316" s="452"/>
    </row>
    <row r="317" spans="1:7" ht="12.95" customHeight="1" x14ac:dyDescent="0.25">
      <c r="A317" s="452"/>
      <c r="B317" s="453" t="s">
        <v>814</v>
      </c>
      <c r="C317" s="452" t="s">
        <v>815</v>
      </c>
      <c r="D317" s="432">
        <f>E301</f>
        <v>92974481</v>
      </c>
      <c r="E317" s="452"/>
      <c r="F317" s="452"/>
      <c r="G317" s="452"/>
    </row>
    <row r="318" spans="1:7" ht="12.95" customHeight="1" x14ac:dyDescent="0.25">
      <c r="A318" s="452"/>
      <c r="B318" s="453" t="s">
        <v>816</v>
      </c>
      <c r="C318" s="452" t="s">
        <v>817</v>
      </c>
      <c r="D318" s="432">
        <f>[3]PAJAK!G439</f>
        <v>889657.2727272734</v>
      </c>
      <c r="E318" s="452"/>
      <c r="F318" s="452"/>
      <c r="G318" s="452"/>
    </row>
    <row r="319" spans="1:7" ht="12.95" customHeight="1" x14ac:dyDescent="0.25">
      <c r="A319" s="452"/>
      <c r="B319" s="452"/>
      <c r="C319" s="452"/>
      <c r="D319" s="434">
        <f>SUM(D315:D318)</f>
        <v>93865133.272727281</v>
      </c>
      <c r="E319" s="452"/>
      <c r="F319" s="452"/>
      <c r="G319" s="452"/>
    </row>
    <row r="320" spans="1:7" ht="12.95" customHeight="1" x14ac:dyDescent="0.25">
      <c r="A320" s="452"/>
      <c r="B320" s="452"/>
      <c r="C320" s="452"/>
      <c r="D320" s="452"/>
      <c r="E320" s="631" t="s">
        <v>1025</v>
      </c>
      <c r="F320" s="631"/>
      <c r="G320" s="631"/>
    </row>
    <row r="321" spans="1:7" ht="12.95" customHeight="1" x14ac:dyDescent="0.25">
      <c r="A321" s="452"/>
      <c r="B321" s="452"/>
      <c r="C321" s="452"/>
      <c r="D321" s="452"/>
      <c r="E321" s="452"/>
      <c r="F321" s="452"/>
      <c r="G321" s="452"/>
    </row>
    <row r="322" spans="1:7" ht="12.95" customHeight="1" x14ac:dyDescent="0.25">
      <c r="A322" s="452"/>
      <c r="B322" s="452"/>
      <c r="C322" s="473" t="s">
        <v>713</v>
      </c>
      <c r="D322" s="452"/>
      <c r="E322" s="631" t="s">
        <v>714</v>
      </c>
      <c r="F322" s="631"/>
      <c r="G322" s="631"/>
    </row>
    <row r="323" spans="1:7" ht="12.95" customHeight="1" x14ac:dyDescent="0.25">
      <c r="A323" s="452"/>
      <c r="B323" s="452"/>
      <c r="C323" s="473" t="s">
        <v>819</v>
      </c>
      <c r="D323" s="452"/>
      <c r="E323" s="452"/>
      <c r="F323" s="452"/>
      <c r="G323" s="452"/>
    </row>
    <row r="324" spans="1:7" ht="12.95" customHeight="1" x14ac:dyDescent="0.25">
      <c r="A324" s="452"/>
      <c r="B324" s="452"/>
      <c r="C324" s="452"/>
      <c r="D324" s="452"/>
      <c r="E324" s="452"/>
      <c r="F324" s="452"/>
      <c r="G324" s="452"/>
    </row>
    <row r="325" spans="1:7" ht="12.95" customHeight="1" x14ac:dyDescent="0.25">
      <c r="A325" s="452"/>
      <c r="B325" s="452"/>
      <c r="C325" s="452"/>
      <c r="D325" s="452"/>
      <c r="E325" s="452"/>
      <c r="F325" s="452"/>
      <c r="G325" s="452"/>
    </row>
    <row r="326" spans="1:7" ht="12.95" customHeight="1" x14ac:dyDescent="0.25">
      <c r="A326" s="452"/>
      <c r="B326" s="452"/>
      <c r="C326" s="452"/>
      <c r="D326" s="452"/>
      <c r="E326" s="452"/>
      <c r="F326" s="452"/>
      <c r="G326" s="452"/>
    </row>
    <row r="327" spans="1:7" ht="12.95" customHeight="1" x14ac:dyDescent="0.25">
      <c r="A327" s="452"/>
      <c r="B327" s="452"/>
      <c r="C327" s="452"/>
      <c r="D327" s="452"/>
      <c r="E327" s="452"/>
      <c r="F327" s="452"/>
      <c r="G327" s="452"/>
    </row>
    <row r="328" spans="1:7" ht="12.95" customHeight="1" x14ac:dyDescent="0.25">
      <c r="A328" s="452"/>
      <c r="B328" s="452"/>
      <c r="C328" s="474" t="s">
        <v>820</v>
      </c>
      <c r="D328" s="452"/>
      <c r="E328" s="632" t="s">
        <v>716</v>
      </c>
      <c r="F328" s="632"/>
      <c r="G328" s="632"/>
    </row>
    <row r="329" spans="1:7" ht="12.95" customHeight="1" x14ac:dyDescent="0.25">
      <c r="A329" s="452"/>
      <c r="B329" s="452"/>
      <c r="C329" s="473" t="s">
        <v>821</v>
      </c>
      <c r="D329" s="452"/>
      <c r="E329" s="631" t="s">
        <v>822</v>
      </c>
      <c r="F329" s="631"/>
      <c r="G329" s="631"/>
    </row>
    <row r="330" spans="1:7" ht="12.95" customHeight="1" x14ac:dyDescent="0.25">
      <c r="A330" s="636" t="s">
        <v>627</v>
      </c>
      <c r="B330" s="636"/>
      <c r="C330" s="636"/>
      <c r="D330" s="636"/>
      <c r="E330" s="636"/>
      <c r="F330" s="636"/>
      <c r="G330" s="636"/>
    </row>
    <row r="331" spans="1:7" ht="12.95" customHeight="1" x14ac:dyDescent="0.25">
      <c r="A331" s="636" t="s">
        <v>629</v>
      </c>
      <c r="B331" s="636"/>
      <c r="C331" s="636"/>
      <c r="D331" s="636"/>
      <c r="E331" s="636"/>
      <c r="F331" s="636"/>
      <c r="G331" s="636"/>
    </row>
    <row r="332" spans="1:7" ht="12.95" customHeight="1" x14ac:dyDescent="0.25">
      <c r="A332" s="636" t="s">
        <v>791</v>
      </c>
      <c r="B332" s="636"/>
      <c r="C332" s="636"/>
      <c r="D332" s="636"/>
      <c r="E332" s="636"/>
      <c r="F332" s="636"/>
      <c r="G332" s="636"/>
    </row>
    <row r="333" spans="1:7" ht="12.95" customHeight="1" x14ac:dyDescent="0.25">
      <c r="A333" s="636" t="s">
        <v>792</v>
      </c>
      <c r="B333" s="636"/>
      <c r="C333" s="636"/>
      <c r="D333" s="636"/>
      <c r="E333" s="636"/>
      <c r="F333" s="636"/>
      <c r="G333" s="636"/>
    </row>
    <row r="334" spans="1:7" ht="12.95" customHeight="1" x14ac:dyDescent="0.25">
      <c r="A334" s="636" t="s">
        <v>1026</v>
      </c>
      <c r="B334" s="636"/>
      <c r="C334" s="636"/>
      <c r="D334" s="636"/>
      <c r="E334" s="636"/>
      <c r="F334" s="636"/>
      <c r="G334" s="636"/>
    </row>
    <row r="335" spans="1:7" ht="12.95" customHeight="1" x14ac:dyDescent="0.25">
      <c r="A335" s="435"/>
      <c r="B335" s="435"/>
      <c r="C335" s="435"/>
      <c r="D335" s="435"/>
      <c r="E335" s="435"/>
      <c r="F335" s="435"/>
      <c r="G335" s="435"/>
    </row>
    <row r="336" spans="1:7" ht="12.95" customHeight="1" x14ac:dyDescent="0.25">
      <c r="A336" s="436" t="s">
        <v>630</v>
      </c>
      <c r="B336" s="436" t="s">
        <v>794</v>
      </c>
      <c r="C336" s="436" t="s">
        <v>2</v>
      </c>
      <c r="D336" s="436" t="s">
        <v>795</v>
      </c>
      <c r="E336" s="436" t="s">
        <v>796</v>
      </c>
      <c r="F336" s="436" t="s">
        <v>797</v>
      </c>
      <c r="G336" s="436" t="s">
        <v>721</v>
      </c>
    </row>
    <row r="337" spans="1:7" ht="12.95" customHeight="1" x14ac:dyDescent="0.25">
      <c r="A337" s="437"/>
      <c r="B337" s="428"/>
      <c r="C337" s="438" t="s">
        <v>798</v>
      </c>
      <c r="D337" s="438"/>
      <c r="E337" s="439">
        <f>E308</f>
        <v>2533785806.2727275</v>
      </c>
      <c r="F337" s="439">
        <f>F308</f>
        <v>2439963103</v>
      </c>
      <c r="G337" s="439">
        <f>E337-F337</f>
        <v>93822703.272727489</v>
      </c>
    </row>
    <row r="338" spans="1:7" ht="12.95" customHeight="1" x14ac:dyDescent="0.25">
      <c r="A338" s="437">
        <v>1</v>
      </c>
      <c r="B338" s="427">
        <v>42128</v>
      </c>
      <c r="C338" s="438" t="s">
        <v>1027</v>
      </c>
      <c r="D338" s="438" t="str">
        <f>D298</f>
        <v>120,12027,00,00,5,1,1,01</v>
      </c>
      <c r="E338" s="440"/>
      <c r="F338" s="440">
        <f>E301</f>
        <v>92974481</v>
      </c>
      <c r="G338" s="439">
        <f>G337+E338-F338</f>
        <v>848222.27272748947</v>
      </c>
    </row>
    <row r="339" spans="1:7" ht="12.95" customHeight="1" x14ac:dyDescent="0.25">
      <c r="A339" s="437">
        <v>2</v>
      </c>
      <c r="B339" s="427">
        <v>42150</v>
      </c>
      <c r="C339" s="438" t="s">
        <v>1028</v>
      </c>
      <c r="D339" s="438" t="s">
        <v>1029</v>
      </c>
      <c r="E339" s="440">
        <v>21216000</v>
      </c>
      <c r="F339" s="440"/>
      <c r="G339" s="439">
        <f t="shared" ref="G339:G402" si="8">G338+E339-F339</f>
        <v>22064222.272727489</v>
      </c>
    </row>
    <row r="340" spans="1:7" ht="12.95" customHeight="1" x14ac:dyDescent="0.25">
      <c r="A340" s="437">
        <v>3</v>
      </c>
      <c r="B340" s="427">
        <v>42150</v>
      </c>
      <c r="C340" s="438" t="s">
        <v>825</v>
      </c>
      <c r="D340" s="438"/>
      <c r="E340" s="440">
        <v>61899005</v>
      </c>
      <c r="F340" s="440"/>
      <c r="G340" s="439">
        <f t="shared" si="8"/>
        <v>83963227.272727489</v>
      </c>
    </row>
    <row r="341" spans="1:7" ht="12.95" customHeight="1" x14ac:dyDescent="0.25">
      <c r="A341" s="437">
        <v>4</v>
      </c>
      <c r="B341" s="427">
        <v>42150</v>
      </c>
      <c r="C341" s="438" t="s">
        <v>826</v>
      </c>
      <c r="D341" s="438"/>
      <c r="E341" s="440"/>
      <c r="F341" s="440">
        <v>55000000</v>
      </c>
      <c r="G341" s="439">
        <f t="shared" si="8"/>
        <v>28963227.272727489</v>
      </c>
    </row>
    <row r="342" spans="1:7" ht="12.95" customHeight="1" x14ac:dyDescent="0.25">
      <c r="A342" s="437">
        <v>5</v>
      </c>
      <c r="B342" s="427">
        <v>42150</v>
      </c>
      <c r="C342" s="438" t="s">
        <v>827</v>
      </c>
      <c r="D342" s="438"/>
      <c r="E342" s="440">
        <v>55000000</v>
      </c>
      <c r="F342" s="440"/>
      <c r="G342" s="439">
        <f t="shared" si="8"/>
        <v>83963227.272727489</v>
      </c>
    </row>
    <row r="343" spans="1:7" ht="12.95" customHeight="1" x14ac:dyDescent="0.25">
      <c r="A343" s="437">
        <v>6</v>
      </c>
      <c r="B343" s="427">
        <v>42150</v>
      </c>
      <c r="C343" s="438" t="s">
        <v>1030</v>
      </c>
      <c r="D343" s="438" t="s">
        <v>1031</v>
      </c>
      <c r="E343" s="440"/>
      <c r="F343" s="440">
        <v>235000</v>
      </c>
      <c r="G343" s="439">
        <f t="shared" si="8"/>
        <v>83728227.272727489</v>
      </c>
    </row>
    <row r="344" spans="1:7" ht="12.95" customHeight="1" x14ac:dyDescent="0.25">
      <c r="A344" s="437">
        <v>7</v>
      </c>
      <c r="B344" s="427">
        <v>42150</v>
      </c>
      <c r="C344" s="438" t="s">
        <v>1032</v>
      </c>
      <c r="D344" s="438" t="s">
        <v>1033</v>
      </c>
      <c r="E344" s="440"/>
      <c r="F344" s="440">
        <v>45000</v>
      </c>
      <c r="G344" s="439">
        <f t="shared" si="8"/>
        <v>83683227.272727489</v>
      </c>
    </row>
    <row r="345" spans="1:7" ht="12.95" customHeight="1" x14ac:dyDescent="0.25">
      <c r="A345" s="437">
        <v>8</v>
      </c>
      <c r="B345" s="427">
        <v>42150</v>
      </c>
      <c r="C345" s="634" t="s">
        <v>1034</v>
      </c>
      <c r="D345" s="438" t="s">
        <v>1035</v>
      </c>
      <c r="E345" s="440"/>
      <c r="F345" s="440">
        <v>1320000</v>
      </c>
      <c r="G345" s="439">
        <f t="shared" si="8"/>
        <v>82363227.272727489</v>
      </c>
    </row>
    <row r="346" spans="1:7" ht="12.95" customHeight="1" x14ac:dyDescent="0.25">
      <c r="A346" s="437"/>
      <c r="B346" s="428"/>
      <c r="C346" s="635"/>
      <c r="D346" s="438"/>
      <c r="E346" s="440"/>
      <c r="F346" s="440"/>
      <c r="G346" s="439">
        <f t="shared" si="8"/>
        <v>82363227.272727489</v>
      </c>
    </row>
    <row r="347" spans="1:7" ht="12.95" customHeight="1" x14ac:dyDescent="0.25">
      <c r="A347" s="437">
        <v>9</v>
      </c>
      <c r="B347" s="427">
        <v>42150</v>
      </c>
      <c r="C347" s="438" t="s">
        <v>1036</v>
      </c>
      <c r="D347" s="438" t="s">
        <v>925</v>
      </c>
      <c r="E347" s="440"/>
      <c r="F347" s="440">
        <v>5070000</v>
      </c>
      <c r="G347" s="439">
        <f t="shared" si="8"/>
        <v>77293227.272727489</v>
      </c>
    </row>
    <row r="348" spans="1:7" ht="12.95" customHeight="1" x14ac:dyDescent="0.25">
      <c r="A348" s="437">
        <v>10</v>
      </c>
      <c r="B348" s="427">
        <v>42150</v>
      </c>
      <c r="C348" s="438" t="s">
        <v>1037</v>
      </c>
      <c r="D348" s="438"/>
      <c r="E348" s="440">
        <v>426000</v>
      </c>
      <c r="F348" s="440"/>
      <c r="G348" s="439">
        <f t="shared" si="8"/>
        <v>77719227.272727489</v>
      </c>
    </row>
    <row r="349" spans="1:7" ht="12.95" customHeight="1" x14ac:dyDescent="0.25">
      <c r="A349" s="437">
        <v>11</v>
      </c>
      <c r="B349" s="427">
        <v>42150</v>
      </c>
      <c r="C349" s="438" t="s">
        <v>1038</v>
      </c>
      <c r="D349" s="438" t="s">
        <v>921</v>
      </c>
      <c r="E349" s="440"/>
      <c r="F349" s="440">
        <v>1680000</v>
      </c>
      <c r="G349" s="439">
        <f t="shared" si="8"/>
        <v>76039227.272727489</v>
      </c>
    </row>
    <row r="350" spans="1:7" ht="12.95" customHeight="1" x14ac:dyDescent="0.25">
      <c r="A350" s="437">
        <v>12</v>
      </c>
      <c r="B350" s="427">
        <v>42150</v>
      </c>
      <c r="C350" s="438" t="s">
        <v>1039</v>
      </c>
      <c r="D350" s="438"/>
      <c r="E350" s="440">
        <v>42000</v>
      </c>
      <c r="F350" s="440"/>
      <c r="G350" s="439">
        <f t="shared" si="8"/>
        <v>76081227.272727489</v>
      </c>
    </row>
    <row r="351" spans="1:7" ht="12.95" customHeight="1" x14ac:dyDescent="0.25">
      <c r="A351" s="437">
        <v>13</v>
      </c>
      <c r="B351" s="427">
        <v>42150</v>
      </c>
      <c r="C351" s="438" t="s">
        <v>1040</v>
      </c>
      <c r="D351" s="438" t="s">
        <v>1041</v>
      </c>
      <c r="E351" s="440"/>
      <c r="F351" s="440">
        <v>735000</v>
      </c>
      <c r="G351" s="439">
        <f t="shared" si="8"/>
        <v>75346227.272727489</v>
      </c>
    </row>
    <row r="352" spans="1:7" ht="12.95" customHeight="1" x14ac:dyDescent="0.25">
      <c r="A352" s="437">
        <v>14</v>
      </c>
      <c r="B352" s="427">
        <v>42150</v>
      </c>
      <c r="C352" s="438" t="s">
        <v>1042</v>
      </c>
      <c r="D352" s="438" t="s">
        <v>981</v>
      </c>
      <c r="E352" s="440"/>
      <c r="F352" s="440">
        <v>124000</v>
      </c>
      <c r="G352" s="439">
        <f t="shared" si="8"/>
        <v>75222227.272727489</v>
      </c>
    </row>
    <row r="353" spans="1:7" ht="12.95" customHeight="1" x14ac:dyDescent="0.25">
      <c r="A353" s="437">
        <v>15</v>
      </c>
      <c r="B353" s="427">
        <v>42150</v>
      </c>
      <c r="C353" s="634" t="s">
        <v>1043</v>
      </c>
      <c r="D353" s="438" t="s">
        <v>879</v>
      </c>
      <c r="E353" s="440"/>
      <c r="F353" s="440">
        <v>375000</v>
      </c>
      <c r="G353" s="439">
        <f t="shared" si="8"/>
        <v>74847227.272727489</v>
      </c>
    </row>
    <row r="354" spans="1:7" ht="12.95" customHeight="1" x14ac:dyDescent="0.25">
      <c r="A354" s="437"/>
      <c r="B354" s="428"/>
      <c r="C354" s="635"/>
      <c r="D354" s="438"/>
      <c r="E354" s="440"/>
      <c r="F354" s="440"/>
      <c r="G354" s="439">
        <f t="shared" si="8"/>
        <v>74847227.272727489</v>
      </c>
    </row>
    <row r="355" spans="1:7" ht="12.95" customHeight="1" x14ac:dyDescent="0.25">
      <c r="A355" s="437">
        <v>16</v>
      </c>
      <c r="B355" s="427">
        <v>42150</v>
      </c>
      <c r="C355" s="438" t="s">
        <v>1044</v>
      </c>
      <c r="D355" s="438" t="s">
        <v>879</v>
      </c>
      <c r="E355" s="440"/>
      <c r="F355" s="440">
        <v>569500</v>
      </c>
      <c r="G355" s="439">
        <f t="shared" si="8"/>
        <v>74277727.272727489</v>
      </c>
    </row>
    <row r="356" spans="1:7" ht="12.95" customHeight="1" x14ac:dyDescent="0.25">
      <c r="A356" s="437">
        <v>17</v>
      </c>
      <c r="B356" s="427">
        <v>42150</v>
      </c>
      <c r="C356" s="438" t="s">
        <v>1045</v>
      </c>
      <c r="D356" s="438" t="str">
        <f>D355</f>
        <v>120,12027,01,010,5,2,2,01,01</v>
      </c>
      <c r="E356" s="440"/>
      <c r="F356" s="440">
        <v>150000</v>
      </c>
      <c r="G356" s="439">
        <f t="shared" si="8"/>
        <v>74127727.272727489</v>
      </c>
    </row>
    <row r="357" spans="1:7" ht="12.95" customHeight="1" x14ac:dyDescent="0.25">
      <c r="A357" s="437">
        <v>18</v>
      </c>
      <c r="B357" s="427">
        <v>42150</v>
      </c>
      <c r="C357" s="634" t="s">
        <v>1046</v>
      </c>
      <c r="D357" s="438" t="s">
        <v>879</v>
      </c>
      <c r="E357" s="440"/>
      <c r="F357" s="440">
        <v>195000</v>
      </c>
      <c r="G357" s="439">
        <f t="shared" si="8"/>
        <v>73932727.272727489</v>
      </c>
    </row>
    <row r="358" spans="1:7" ht="12.95" customHeight="1" x14ac:dyDescent="0.25">
      <c r="A358" s="437"/>
      <c r="B358" s="427"/>
      <c r="C358" s="635"/>
      <c r="D358" s="438"/>
      <c r="E358" s="440"/>
      <c r="F358" s="440"/>
      <c r="G358" s="439">
        <f t="shared" si="8"/>
        <v>73932727.272727489</v>
      </c>
    </row>
    <row r="359" spans="1:7" ht="12.95" customHeight="1" x14ac:dyDescent="0.25">
      <c r="A359" s="437">
        <v>19</v>
      </c>
      <c r="B359" s="427">
        <v>42150</v>
      </c>
      <c r="C359" s="438" t="s">
        <v>1047</v>
      </c>
      <c r="D359" s="438" t="s">
        <v>879</v>
      </c>
      <c r="E359" s="440"/>
      <c r="F359" s="440">
        <v>370000</v>
      </c>
      <c r="G359" s="439">
        <f t="shared" si="8"/>
        <v>73562727.272727489</v>
      </c>
    </row>
    <row r="360" spans="1:7" ht="12.95" customHeight="1" x14ac:dyDescent="0.25">
      <c r="A360" s="437">
        <v>20</v>
      </c>
      <c r="B360" s="427">
        <v>42150</v>
      </c>
      <c r="C360" s="634" t="s">
        <v>1048</v>
      </c>
      <c r="D360" s="438" t="str">
        <f>D359</f>
        <v>120,12027,01,010,5,2,2,01,01</v>
      </c>
      <c r="E360" s="440"/>
      <c r="F360" s="440">
        <v>375000</v>
      </c>
      <c r="G360" s="439">
        <f t="shared" si="8"/>
        <v>73187727.272727489</v>
      </c>
    </row>
    <row r="361" spans="1:7" ht="12.95" customHeight="1" x14ac:dyDescent="0.25">
      <c r="A361" s="437"/>
      <c r="B361" s="427"/>
      <c r="C361" s="635"/>
      <c r="D361" s="438"/>
      <c r="E361" s="440"/>
      <c r="F361" s="440"/>
      <c r="G361" s="439">
        <f t="shared" si="8"/>
        <v>73187727.272727489</v>
      </c>
    </row>
    <row r="362" spans="1:7" ht="12.95" customHeight="1" x14ac:dyDescent="0.25">
      <c r="A362" s="437">
        <v>21</v>
      </c>
      <c r="B362" s="427">
        <v>42150</v>
      </c>
      <c r="C362" s="634" t="s">
        <v>1049</v>
      </c>
      <c r="D362" s="438" t="s">
        <v>950</v>
      </c>
      <c r="E362" s="440"/>
      <c r="F362" s="440">
        <v>585000</v>
      </c>
      <c r="G362" s="439">
        <f t="shared" si="8"/>
        <v>72602727.272727489</v>
      </c>
    </row>
    <row r="363" spans="1:7" ht="12.95" customHeight="1" x14ac:dyDescent="0.25">
      <c r="A363" s="437"/>
      <c r="B363" s="427"/>
      <c r="C363" s="635"/>
      <c r="D363" s="438"/>
      <c r="E363" s="440"/>
      <c r="F363" s="440"/>
      <c r="G363" s="439">
        <f t="shared" si="8"/>
        <v>72602727.272727489</v>
      </c>
    </row>
    <row r="364" spans="1:7" ht="12.95" customHeight="1" x14ac:dyDescent="0.25">
      <c r="A364" s="437">
        <v>22</v>
      </c>
      <c r="B364" s="427">
        <v>42150</v>
      </c>
      <c r="C364" s="634" t="s">
        <v>1050</v>
      </c>
      <c r="D364" s="438" t="s">
        <v>990</v>
      </c>
      <c r="E364" s="440"/>
      <c r="F364" s="440">
        <v>1830000</v>
      </c>
      <c r="G364" s="439">
        <f t="shared" si="8"/>
        <v>70772727.272727489</v>
      </c>
    </row>
    <row r="365" spans="1:7" ht="12.95" customHeight="1" x14ac:dyDescent="0.25">
      <c r="A365" s="437"/>
      <c r="B365" s="427"/>
      <c r="C365" s="635"/>
      <c r="D365" s="438"/>
      <c r="E365" s="440"/>
      <c r="F365" s="440"/>
      <c r="G365" s="439">
        <f t="shared" si="8"/>
        <v>70772727.272727489</v>
      </c>
    </row>
    <row r="366" spans="1:7" ht="12.95" customHeight="1" x14ac:dyDescent="0.25">
      <c r="A366" s="437">
        <v>23</v>
      </c>
      <c r="B366" s="427">
        <v>42150</v>
      </c>
      <c r="C366" s="438" t="s">
        <v>1051</v>
      </c>
      <c r="D366" s="438" t="s">
        <v>1052</v>
      </c>
      <c r="E366" s="440"/>
      <c r="F366" s="440">
        <v>1300000</v>
      </c>
      <c r="G366" s="439">
        <f t="shared" si="8"/>
        <v>69472727.272727489</v>
      </c>
    </row>
    <row r="367" spans="1:7" ht="12.95" customHeight="1" x14ac:dyDescent="0.25">
      <c r="A367" s="437">
        <v>24</v>
      </c>
      <c r="B367" s="427">
        <v>42150</v>
      </c>
      <c r="C367" s="634" t="s">
        <v>1053</v>
      </c>
      <c r="D367" s="438" t="s">
        <v>1054</v>
      </c>
      <c r="E367" s="440"/>
      <c r="F367" s="440">
        <v>300000</v>
      </c>
      <c r="G367" s="439">
        <f t="shared" si="8"/>
        <v>69172727.272727489</v>
      </c>
    </row>
    <row r="368" spans="1:7" ht="12.95" customHeight="1" x14ac:dyDescent="0.25">
      <c r="A368" s="437"/>
      <c r="B368" s="427"/>
      <c r="C368" s="635"/>
      <c r="D368" s="438"/>
      <c r="E368" s="440"/>
      <c r="F368" s="440"/>
      <c r="G368" s="439">
        <f t="shared" si="8"/>
        <v>69172727.272727489</v>
      </c>
    </row>
    <row r="369" spans="1:7" ht="12.95" customHeight="1" x14ac:dyDescent="0.25">
      <c r="A369" s="437">
        <v>25</v>
      </c>
      <c r="B369" s="427">
        <v>42150</v>
      </c>
      <c r="C369" s="438" t="s">
        <v>1055</v>
      </c>
      <c r="D369" s="438" t="s">
        <v>1056</v>
      </c>
      <c r="E369" s="440"/>
      <c r="F369" s="440">
        <v>350000</v>
      </c>
      <c r="G369" s="439">
        <f t="shared" si="8"/>
        <v>68822727.272727489</v>
      </c>
    </row>
    <row r="370" spans="1:7" ht="12.95" customHeight="1" x14ac:dyDescent="0.25">
      <c r="A370" s="437">
        <v>26</v>
      </c>
      <c r="B370" s="427">
        <v>42150</v>
      </c>
      <c r="C370" s="438" t="s">
        <v>1057</v>
      </c>
      <c r="D370" s="438" t="s">
        <v>1058</v>
      </c>
      <c r="E370" s="440"/>
      <c r="F370" s="440">
        <v>147500</v>
      </c>
      <c r="G370" s="439">
        <f t="shared" si="8"/>
        <v>68675227.272727489</v>
      </c>
    </row>
    <row r="371" spans="1:7" ht="12.95" customHeight="1" x14ac:dyDescent="0.25">
      <c r="A371" s="437">
        <v>27</v>
      </c>
      <c r="B371" s="427">
        <v>42150</v>
      </c>
      <c r="C371" s="438" t="s">
        <v>1059</v>
      </c>
      <c r="D371" s="438" t="s">
        <v>1058</v>
      </c>
      <c r="E371" s="440"/>
      <c r="F371" s="440">
        <v>87500</v>
      </c>
      <c r="G371" s="439">
        <f t="shared" si="8"/>
        <v>68587727.272727489</v>
      </c>
    </row>
    <row r="372" spans="1:7" ht="12.95" customHeight="1" x14ac:dyDescent="0.25">
      <c r="A372" s="437">
        <v>28</v>
      </c>
      <c r="B372" s="427">
        <v>42150</v>
      </c>
      <c r="C372" s="438" t="s">
        <v>1060</v>
      </c>
      <c r="D372" s="438" t="s">
        <v>1058</v>
      </c>
      <c r="E372" s="440"/>
      <c r="F372" s="440">
        <v>87500</v>
      </c>
      <c r="G372" s="439">
        <f t="shared" si="8"/>
        <v>68500227.272727489</v>
      </c>
    </row>
    <row r="373" spans="1:7" ht="12.95" customHeight="1" x14ac:dyDescent="0.25">
      <c r="A373" s="437">
        <v>29</v>
      </c>
      <c r="B373" s="427">
        <v>42150</v>
      </c>
      <c r="C373" s="438" t="s">
        <v>1061</v>
      </c>
      <c r="D373" s="438" t="s">
        <v>902</v>
      </c>
      <c r="E373" s="440"/>
      <c r="F373" s="440">
        <v>100000</v>
      </c>
      <c r="G373" s="439">
        <f t="shared" si="8"/>
        <v>68400227.272727489</v>
      </c>
    </row>
    <row r="374" spans="1:7" ht="12.95" customHeight="1" x14ac:dyDescent="0.25">
      <c r="A374" s="437">
        <v>30</v>
      </c>
      <c r="B374" s="427">
        <v>42150</v>
      </c>
      <c r="C374" s="438" t="s">
        <v>1062</v>
      </c>
      <c r="D374" s="438" t="s">
        <v>902</v>
      </c>
      <c r="E374" s="440"/>
      <c r="F374" s="440">
        <v>150000</v>
      </c>
      <c r="G374" s="439">
        <f t="shared" si="8"/>
        <v>68250227.272727489</v>
      </c>
    </row>
    <row r="375" spans="1:7" ht="12.95" customHeight="1" x14ac:dyDescent="0.25">
      <c r="A375" s="437">
        <v>31</v>
      </c>
      <c r="B375" s="427">
        <v>42150</v>
      </c>
      <c r="C375" s="438" t="s">
        <v>1063</v>
      </c>
      <c r="D375" s="438" t="s">
        <v>902</v>
      </c>
      <c r="E375" s="440"/>
      <c r="F375" s="440">
        <v>250000</v>
      </c>
      <c r="G375" s="439">
        <f t="shared" si="8"/>
        <v>68000227.272727489</v>
      </c>
    </row>
    <row r="376" spans="1:7" ht="12.95" customHeight="1" x14ac:dyDescent="0.25">
      <c r="A376" s="437">
        <v>32</v>
      </c>
      <c r="B376" s="427">
        <v>42150</v>
      </c>
      <c r="C376" s="438" t="s">
        <v>1064</v>
      </c>
      <c r="D376" s="438" t="s">
        <v>902</v>
      </c>
      <c r="E376" s="440"/>
      <c r="F376" s="440">
        <v>150000</v>
      </c>
      <c r="G376" s="439">
        <f t="shared" si="8"/>
        <v>67850227.272727489</v>
      </c>
    </row>
    <row r="377" spans="1:7" ht="12.95" customHeight="1" x14ac:dyDescent="0.25">
      <c r="A377" s="437">
        <v>33</v>
      </c>
      <c r="B377" s="427">
        <v>42150</v>
      </c>
      <c r="C377" s="438" t="s">
        <v>1065</v>
      </c>
      <c r="D377" s="438" t="s">
        <v>902</v>
      </c>
      <c r="E377" s="440"/>
      <c r="F377" s="440">
        <v>450000</v>
      </c>
      <c r="G377" s="439">
        <f t="shared" si="8"/>
        <v>67400227.272727489</v>
      </c>
    </row>
    <row r="378" spans="1:7" ht="12.95" customHeight="1" x14ac:dyDescent="0.25">
      <c r="A378" s="437">
        <v>34</v>
      </c>
      <c r="B378" s="427">
        <v>42150</v>
      </c>
      <c r="C378" s="438" t="s">
        <v>1066</v>
      </c>
      <c r="D378" s="438" t="s">
        <v>902</v>
      </c>
      <c r="E378" s="440"/>
      <c r="F378" s="440">
        <v>50000</v>
      </c>
      <c r="G378" s="439">
        <f t="shared" si="8"/>
        <v>67350227.272727489</v>
      </c>
    </row>
    <row r="379" spans="1:7" ht="12.95" customHeight="1" x14ac:dyDescent="0.25">
      <c r="A379" s="437">
        <v>35</v>
      </c>
      <c r="B379" s="427">
        <v>42150</v>
      </c>
      <c r="C379" s="438" t="s">
        <v>1067</v>
      </c>
      <c r="D379" s="438" t="s">
        <v>902</v>
      </c>
      <c r="E379" s="440"/>
      <c r="F379" s="440">
        <v>75000</v>
      </c>
      <c r="G379" s="439">
        <f t="shared" si="8"/>
        <v>67275227.272727489</v>
      </c>
    </row>
    <row r="380" spans="1:7" ht="12.95" customHeight="1" x14ac:dyDescent="0.25">
      <c r="A380" s="437">
        <v>36</v>
      </c>
      <c r="B380" s="427">
        <v>42150</v>
      </c>
      <c r="C380" s="438" t="s">
        <v>1068</v>
      </c>
      <c r="D380" s="438" t="s">
        <v>902</v>
      </c>
      <c r="E380" s="440"/>
      <c r="F380" s="440">
        <v>155000</v>
      </c>
      <c r="G380" s="439">
        <f t="shared" si="8"/>
        <v>67120227.272727489</v>
      </c>
    </row>
    <row r="381" spans="1:7" ht="12.95" customHeight="1" x14ac:dyDescent="0.25">
      <c r="A381" s="437">
        <v>37</v>
      </c>
      <c r="B381" s="427">
        <v>42150</v>
      </c>
      <c r="C381" s="438" t="s">
        <v>1069</v>
      </c>
      <c r="D381" s="438" t="s">
        <v>902</v>
      </c>
      <c r="E381" s="440"/>
      <c r="F381" s="440">
        <v>380000</v>
      </c>
      <c r="G381" s="439">
        <f t="shared" si="8"/>
        <v>66740227.272727489</v>
      </c>
    </row>
    <row r="382" spans="1:7" ht="12.95" customHeight="1" x14ac:dyDescent="0.25">
      <c r="A382" s="437">
        <v>38</v>
      </c>
      <c r="B382" s="427">
        <v>42150</v>
      </c>
      <c r="C382" s="438" t="s">
        <v>1070</v>
      </c>
      <c r="D382" s="438" t="s">
        <v>902</v>
      </c>
      <c r="E382" s="440"/>
      <c r="F382" s="440">
        <v>375000</v>
      </c>
      <c r="G382" s="439">
        <f t="shared" si="8"/>
        <v>66365227.272727489</v>
      </c>
    </row>
    <row r="383" spans="1:7" ht="12.95" customHeight="1" x14ac:dyDescent="0.25">
      <c r="A383" s="437">
        <v>39</v>
      </c>
      <c r="B383" s="427">
        <v>42150</v>
      </c>
      <c r="C383" s="438" t="s">
        <v>1071</v>
      </c>
      <c r="D383" s="438" t="s">
        <v>902</v>
      </c>
      <c r="E383" s="440"/>
      <c r="F383" s="440">
        <v>375000</v>
      </c>
      <c r="G383" s="439">
        <f t="shared" si="8"/>
        <v>65990227.272727489</v>
      </c>
    </row>
    <row r="384" spans="1:7" ht="12.95" customHeight="1" x14ac:dyDescent="0.25">
      <c r="A384" s="437">
        <v>40</v>
      </c>
      <c r="B384" s="427">
        <v>42150</v>
      </c>
      <c r="C384" s="438" t="s">
        <v>1072</v>
      </c>
      <c r="D384" s="438" t="s">
        <v>902</v>
      </c>
      <c r="E384" s="440"/>
      <c r="F384" s="440">
        <v>450000</v>
      </c>
      <c r="G384" s="439">
        <f t="shared" si="8"/>
        <v>65540227.272727489</v>
      </c>
    </row>
    <row r="385" spans="1:7" ht="12.95" customHeight="1" x14ac:dyDescent="0.25">
      <c r="A385" s="437">
        <v>41</v>
      </c>
      <c r="B385" s="427">
        <v>42150</v>
      </c>
      <c r="C385" s="438" t="s">
        <v>1073</v>
      </c>
      <c r="D385" s="438" t="s">
        <v>902</v>
      </c>
      <c r="E385" s="440"/>
      <c r="F385" s="440">
        <v>160000</v>
      </c>
      <c r="G385" s="439">
        <f t="shared" si="8"/>
        <v>65380227.272727489</v>
      </c>
    </row>
    <row r="386" spans="1:7" ht="12.95" customHeight="1" x14ac:dyDescent="0.25">
      <c r="A386" s="437">
        <v>42</v>
      </c>
      <c r="B386" s="427">
        <v>42150</v>
      </c>
      <c r="C386" s="438" t="s">
        <v>1074</v>
      </c>
      <c r="D386" s="438" t="s">
        <v>902</v>
      </c>
      <c r="E386" s="440"/>
      <c r="F386" s="440">
        <v>300000</v>
      </c>
      <c r="G386" s="439">
        <f t="shared" si="8"/>
        <v>65080227.272727489</v>
      </c>
    </row>
    <row r="387" spans="1:7" ht="12.95" customHeight="1" x14ac:dyDescent="0.25">
      <c r="A387" s="437">
        <v>43</v>
      </c>
      <c r="B387" s="427">
        <v>42150</v>
      </c>
      <c r="C387" s="438" t="s">
        <v>1075</v>
      </c>
      <c r="D387" s="438" t="s">
        <v>902</v>
      </c>
      <c r="E387" s="440"/>
      <c r="F387" s="440">
        <v>300000</v>
      </c>
      <c r="G387" s="439">
        <f t="shared" si="8"/>
        <v>64780227.272727489</v>
      </c>
    </row>
    <row r="388" spans="1:7" ht="12.95" customHeight="1" x14ac:dyDescent="0.25">
      <c r="A388" s="437">
        <v>44</v>
      </c>
      <c r="B388" s="427">
        <v>42150</v>
      </c>
      <c r="C388" s="634" t="s">
        <v>1076</v>
      </c>
      <c r="D388" s="438" t="s">
        <v>1077</v>
      </c>
      <c r="E388" s="440"/>
      <c r="F388" s="440">
        <v>450000</v>
      </c>
      <c r="G388" s="439">
        <f t="shared" si="8"/>
        <v>64330227.272727489</v>
      </c>
    </row>
    <row r="389" spans="1:7" ht="12.95" customHeight="1" x14ac:dyDescent="0.25">
      <c r="A389" s="437"/>
      <c r="B389" s="427"/>
      <c r="C389" s="635"/>
      <c r="D389" s="438"/>
      <c r="E389" s="440"/>
      <c r="F389" s="440"/>
      <c r="G389" s="439">
        <f t="shared" si="8"/>
        <v>64330227.272727489</v>
      </c>
    </row>
    <row r="390" spans="1:7" ht="12.95" customHeight="1" x14ac:dyDescent="0.25">
      <c r="A390" s="437">
        <v>45</v>
      </c>
      <c r="B390" s="427">
        <v>42150</v>
      </c>
      <c r="C390" s="438" t="s">
        <v>1078</v>
      </c>
      <c r="D390" s="438" t="s">
        <v>983</v>
      </c>
      <c r="E390" s="440"/>
      <c r="F390" s="440">
        <v>200000</v>
      </c>
      <c r="G390" s="439">
        <f t="shared" si="8"/>
        <v>64130227.272727489</v>
      </c>
    </row>
    <row r="391" spans="1:7" ht="12.95" customHeight="1" x14ac:dyDescent="0.25">
      <c r="A391" s="437">
        <v>46</v>
      </c>
      <c r="B391" s="427">
        <v>42150</v>
      </c>
      <c r="C391" s="438" t="s">
        <v>1079</v>
      </c>
      <c r="D391" s="438" t="s">
        <v>1080</v>
      </c>
      <c r="E391" s="440"/>
      <c r="F391" s="440">
        <v>166800</v>
      </c>
      <c r="G391" s="439">
        <f t="shared" si="8"/>
        <v>63963427.272727489</v>
      </c>
    </row>
    <row r="392" spans="1:7" ht="12.95" customHeight="1" x14ac:dyDescent="0.25">
      <c r="A392" s="437">
        <v>47</v>
      </c>
      <c r="B392" s="427">
        <v>42150</v>
      </c>
      <c r="C392" s="438" t="s">
        <v>1081</v>
      </c>
      <c r="D392" s="438" t="s">
        <v>1082</v>
      </c>
      <c r="E392" s="440"/>
      <c r="F392" s="440">
        <v>820000</v>
      </c>
      <c r="G392" s="439">
        <f t="shared" si="8"/>
        <v>63143427.272727489</v>
      </c>
    </row>
    <row r="393" spans="1:7" ht="12.95" customHeight="1" x14ac:dyDescent="0.25">
      <c r="A393" s="437">
        <v>48</v>
      </c>
      <c r="B393" s="427">
        <v>42150</v>
      </c>
      <c r="C393" s="438" t="s">
        <v>1083</v>
      </c>
      <c r="D393" s="438"/>
      <c r="E393" s="440">
        <v>73500</v>
      </c>
      <c r="F393" s="440"/>
      <c r="G393" s="439">
        <f t="shared" si="8"/>
        <v>63216927.272727489</v>
      </c>
    </row>
    <row r="394" spans="1:7" ht="12.95" customHeight="1" x14ac:dyDescent="0.25">
      <c r="A394" s="437">
        <v>49</v>
      </c>
      <c r="B394" s="427">
        <v>42150</v>
      </c>
      <c r="C394" s="438" t="s">
        <v>1084</v>
      </c>
      <c r="D394" s="438" t="s">
        <v>1085</v>
      </c>
      <c r="E394" s="440"/>
      <c r="F394" s="440">
        <v>780000</v>
      </c>
      <c r="G394" s="439">
        <f t="shared" si="8"/>
        <v>62436927.272727489</v>
      </c>
    </row>
    <row r="395" spans="1:7" ht="12.95" customHeight="1" x14ac:dyDescent="0.25">
      <c r="A395" s="437">
        <v>50</v>
      </c>
      <c r="B395" s="427">
        <v>42150</v>
      </c>
      <c r="C395" s="438" t="s">
        <v>1086</v>
      </c>
      <c r="D395" s="438"/>
      <c r="E395" s="440">
        <v>75000</v>
      </c>
      <c r="F395" s="440"/>
      <c r="G395" s="439">
        <f t="shared" si="8"/>
        <v>62511927.272727489</v>
      </c>
    </row>
    <row r="396" spans="1:7" ht="12.95" customHeight="1" x14ac:dyDescent="0.25">
      <c r="A396" s="437">
        <v>51</v>
      </c>
      <c r="B396" s="427">
        <v>42150</v>
      </c>
      <c r="C396" s="438" t="s">
        <v>1087</v>
      </c>
      <c r="D396" s="438" t="s">
        <v>885</v>
      </c>
      <c r="E396" s="440"/>
      <c r="F396" s="440">
        <v>1145820</v>
      </c>
      <c r="G396" s="439">
        <f t="shared" si="8"/>
        <v>61366107.272727489</v>
      </c>
    </row>
    <row r="397" spans="1:7" ht="12.95" customHeight="1" x14ac:dyDescent="0.25">
      <c r="A397" s="437">
        <v>52</v>
      </c>
      <c r="B397" s="427">
        <v>42150</v>
      </c>
      <c r="C397" s="438" t="s">
        <v>1088</v>
      </c>
      <c r="D397" s="438" t="s">
        <v>1029</v>
      </c>
      <c r="E397" s="440"/>
      <c r="F397" s="440">
        <v>21216000</v>
      </c>
      <c r="G397" s="439">
        <f t="shared" si="8"/>
        <v>40150107.272727489</v>
      </c>
    </row>
    <row r="398" spans="1:7" ht="12.95" customHeight="1" x14ac:dyDescent="0.25">
      <c r="A398" s="437">
        <v>53</v>
      </c>
      <c r="B398" s="427">
        <v>42150</v>
      </c>
      <c r="C398" s="634" t="s">
        <v>1089</v>
      </c>
      <c r="D398" s="438" t="s">
        <v>915</v>
      </c>
      <c r="E398" s="440"/>
      <c r="F398" s="440">
        <v>189000</v>
      </c>
      <c r="G398" s="439">
        <f t="shared" si="8"/>
        <v>39961107.272727489</v>
      </c>
    </row>
    <row r="399" spans="1:7" ht="12.95" customHeight="1" x14ac:dyDescent="0.25">
      <c r="A399" s="437"/>
      <c r="B399" s="427"/>
      <c r="C399" s="635"/>
      <c r="D399" s="438"/>
      <c r="E399" s="440"/>
      <c r="F399" s="440"/>
      <c r="G399" s="439">
        <f t="shared" si="8"/>
        <v>39961107.272727489</v>
      </c>
    </row>
    <row r="400" spans="1:7" ht="12.95" customHeight="1" x14ac:dyDescent="0.25">
      <c r="A400" s="437">
        <v>54</v>
      </c>
      <c r="B400" s="427">
        <v>42150</v>
      </c>
      <c r="C400" s="438" t="s">
        <v>1090</v>
      </c>
      <c r="D400" s="438" t="s">
        <v>915</v>
      </c>
      <c r="E400" s="440"/>
      <c r="F400" s="440">
        <v>43000</v>
      </c>
      <c r="G400" s="439">
        <f t="shared" si="8"/>
        <v>39918107.272727489</v>
      </c>
    </row>
    <row r="401" spans="1:7" ht="12.95" customHeight="1" x14ac:dyDescent="0.25">
      <c r="A401" s="437">
        <v>55</v>
      </c>
      <c r="B401" s="427">
        <v>42150</v>
      </c>
      <c r="C401" s="438" t="s">
        <v>1091</v>
      </c>
      <c r="D401" s="438" t="s">
        <v>915</v>
      </c>
      <c r="E401" s="440"/>
      <c r="F401" s="440">
        <v>43000</v>
      </c>
      <c r="G401" s="439">
        <f t="shared" si="8"/>
        <v>39875107.272727489</v>
      </c>
    </row>
    <row r="402" spans="1:7" ht="12.95" customHeight="1" x14ac:dyDescent="0.25">
      <c r="A402" s="437">
        <v>56</v>
      </c>
      <c r="B402" s="427">
        <v>42150</v>
      </c>
      <c r="C402" s="438" t="s">
        <v>1092</v>
      </c>
      <c r="D402" s="438" t="s">
        <v>1093</v>
      </c>
      <c r="E402" s="440"/>
      <c r="F402" s="440">
        <v>75000</v>
      </c>
      <c r="G402" s="439">
        <f t="shared" si="8"/>
        <v>39800107.272727489</v>
      </c>
    </row>
    <row r="403" spans="1:7" ht="12.95" customHeight="1" x14ac:dyDescent="0.25">
      <c r="A403" s="437">
        <v>57</v>
      </c>
      <c r="B403" s="427">
        <v>42150</v>
      </c>
      <c r="C403" s="438" t="s">
        <v>1094</v>
      </c>
      <c r="D403" s="438"/>
      <c r="E403" s="440">
        <v>3000</v>
      </c>
      <c r="F403" s="440"/>
      <c r="G403" s="439">
        <f t="shared" ref="G403:G458" si="9">G402+E403-F403</f>
        <v>39803107.272727489</v>
      </c>
    </row>
    <row r="404" spans="1:7" ht="12.95" customHeight="1" x14ac:dyDescent="0.25">
      <c r="A404" s="437">
        <v>58</v>
      </c>
      <c r="B404" s="427">
        <v>42150</v>
      </c>
      <c r="C404" s="438" t="s">
        <v>1095</v>
      </c>
      <c r="D404" s="438" t="s">
        <v>915</v>
      </c>
      <c r="E404" s="440"/>
      <c r="F404" s="440"/>
      <c r="G404" s="439">
        <f t="shared" si="9"/>
        <v>39803107.272727489</v>
      </c>
    </row>
    <row r="405" spans="1:7" ht="12.95" customHeight="1" x14ac:dyDescent="0.25">
      <c r="A405" s="437">
        <v>59</v>
      </c>
      <c r="B405" s="427">
        <v>42150</v>
      </c>
      <c r="C405" s="438" t="s">
        <v>1096</v>
      </c>
      <c r="D405" s="438" t="s">
        <v>915</v>
      </c>
      <c r="E405" s="440"/>
      <c r="F405" s="440"/>
      <c r="G405" s="439">
        <f t="shared" si="9"/>
        <v>39803107.272727489</v>
      </c>
    </row>
    <row r="406" spans="1:7" ht="12.95" customHeight="1" x14ac:dyDescent="0.25">
      <c r="A406" s="437">
        <v>60</v>
      </c>
      <c r="B406" s="427">
        <v>42150</v>
      </c>
      <c r="C406" s="438" t="s">
        <v>1097</v>
      </c>
      <c r="D406" s="438" t="s">
        <v>1098</v>
      </c>
      <c r="E406" s="440"/>
      <c r="F406" s="440">
        <v>4500000</v>
      </c>
      <c r="G406" s="439">
        <f t="shared" si="9"/>
        <v>35303107.272727489</v>
      </c>
    </row>
    <row r="407" spans="1:7" ht="12.95" customHeight="1" x14ac:dyDescent="0.25">
      <c r="A407" s="437">
        <v>61</v>
      </c>
      <c r="B407" s="427">
        <v>42150</v>
      </c>
      <c r="C407" s="438" t="s">
        <v>1099</v>
      </c>
      <c r="D407" s="438"/>
      <c r="E407" s="440">
        <v>409091</v>
      </c>
      <c r="F407" s="440"/>
      <c r="G407" s="439">
        <f t="shared" si="9"/>
        <v>35712198.272727489</v>
      </c>
    </row>
    <row r="408" spans="1:7" ht="12.95" customHeight="1" x14ac:dyDescent="0.25">
      <c r="A408" s="437">
        <v>62</v>
      </c>
      <c r="B408" s="427">
        <v>42150</v>
      </c>
      <c r="C408" s="438" t="s">
        <v>1100</v>
      </c>
      <c r="D408" s="438"/>
      <c r="E408" s="440">
        <v>61364</v>
      </c>
      <c r="F408" s="440"/>
      <c r="G408" s="439">
        <f t="shared" si="9"/>
        <v>35773562.272727489</v>
      </c>
    </row>
    <row r="409" spans="1:7" ht="12.95" customHeight="1" x14ac:dyDescent="0.25">
      <c r="A409" s="437">
        <v>63</v>
      </c>
      <c r="B409" s="427">
        <v>42150</v>
      </c>
      <c r="C409" s="438" t="s">
        <v>1101</v>
      </c>
      <c r="D409" s="438" t="s">
        <v>1102</v>
      </c>
      <c r="E409" s="440"/>
      <c r="F409" s="440">
        <v>3950000</v>
      </c>
      <c r="G409" s="439">
        <f t="shared" si="9"/>
        <v>31823562.272727489</v>
      </c>
    </row>
    <row r="410" spans="1:7" ht="12.95" customHeight="1" x14ac:dyDescent="0.25">
      <c r="A410" s="437">
        <v>64</v>
      </c>
      <c r="B410" s="427">
        <v>42150</v>
      </c>
      <c r="C410" s="438" t="s">
        <v>1103</v>
      </c>
      <c r="D410" s="438"/>
      <c r="E410" s="440">
        <v>359091</v>
      </c>
      <c r="F410" s="440"/>
      <c r="G410" s="439">
        <f t="shared" si="9"/>
        <v>32182653.272727489</v>
      </c>
    </row>
    <row r="411" spans="1:7" ht="12.95" customHeight="1" x14ac:dyDescent="0.25">
      <c r="A411" s="437">
        <v>65</v>
      </c>
      <c r="B411" s="427">
        <v>42150</v>
      </c>
      <c r="C411" s="438" t="s">
        <v>1104</v>
      </c>
      <c r="D411" s="438"/>
      <c r="E411" s="440">
        <v>53864</v>
      </c>
      <c r="F411" s="440"/>
      <c r="G411" s="439">
        <f t="shared" si="9"/>
        <v>32236517.272727489</v>
      </c>
    </row>
    <row r="412" spans="1:7" ht="12.95" customHeight="1" x14ac:dyDescent="0.25">
      <c r="A412" s="437">
        <v>66</v>
      </c>
      <c r="B412" s="427">
        <v>42150</v>
      </c>
      <c r="C412" s="438" t="s">
        <v>1105</v>
      </c>
      <c r="D412" s="438" t="s">
        <v>1106</v>
      </c>
      <c r="E412" s="441"/>
      <c r="F412" s="440">
        <v>4000000</v>
      </c>
      <c r="G412" s="439">
        <f t="shared" si="9"/>
        <v>28236517.272727489</v>
      </c>
    </row>
    <row r="413" spans="1:7" ht="12.95" customHeight="1" x14ac:dyDescent="0.25">
      <c r="A413" s="437">
        <v>67</v>
      </c>
      <c r="B413" s="427">
        <v>42150</v>
      </c>
      <c r="C413" s="438" t="s">
        <v>1107</v>
      </c>
      <c r="D413" s="438"/>
      <c r="E413" s="440">
        <v>54545</v>
      </c>
      <c r="F413" s="440"/>
      <c r="G413" s="439">
        <f t="shared" si="9"/>
        <v>28291062.272727489</v>
      </c>
    </row>
    <row r="414" spans="1:7" ht="12.95" customHeight="1" x14ac:dyDescent="0.25">
      <c r="A414" s="437">
        <v>68</v>
      </c>
      <c r="B414" s="427">
        <v>42150</v>
      </c>
      <c r="C414" s="438" t="s">
        <v>1108</v>
      </c>
      <c r="D414" s="438"/>
      <c r="E414" s="440">
        <v>363636</v>
      </c>
      <c r="F414" s="440"/>
      <c r="G414" s="439">
        <f t="shared" si="9"/>
        <v>28654698.272727489</v>
      </c>
    </row>
    <row r="415" spans="1:7" ht="12.95" customHeight="1" x14ac:dyDescent="0.25">
      <c r="A415" s="437">
        <v>69</v>
      </c>
      <c r="B415" s="427">
        <v>42150</v>
      </c>
      <c r="C415" s="438" t="s">
        <v>1109</v>
      </c>
      <c r="D415" s="438" t="s">
        <v>1110</v>
      </c>
      <c r="E415" s="440"/>
      <c r="F415" s="440">
        <v>3500000</v>
      </c>
      <c r="G415" s="439">
        <f t="shared" si="9"/>
        <v>25154698.272727489</v>
      </c>
    </row>
    <row r="416" spans="1:7" ht="12.95" customHeight="1" x14ac:dyDescent="0.25">
      <c r="A416" s="437">
        <v>70</v>
      </c>
      <c r="B416" s="427">
        <v>42150</v>
      </c>
      <c r="C416" s="438" t="s">
        <v>1111</v>
      </c>
      <c r="D416" s="438"/>
      <c r="E416" s="440">
        <v>47727</v>
      </c>
      <c r="F416" s="440"/>
      <c r="G416" s="439">
        <f t="shared" si="9"/>
        <v>25202425.272727489</v>
      </c>
    </row>
    <row r="417" spans="1:7" ht="12.95" customHeight="1" x14ac:dyDescent="0.25">
      <c r="A417" s="437">
        <v>71</v>
      </c>
      <c r="B417" s="427">
        <v>42150</v>
      </c>
      <c r="C417" s="438" t="s">
        <v>1112</v>
      </c>
      <c r="D417" s="438"/>
      <c r="E417" s="440">
        <v>318182</v>
      </c>
      <c r="F417" s="440"/>
      <c r="G417" s="439">
        <f t="shared" si="9"/>
        <v>25520607.272727489</v>
      </c>
    </row>
    <row r="418" spans="1:7" ht="12.95" customHeight="1" x14ac:dyDescent="0.25">
      <c r="A418" s="437">
        <v>72</v>
      </c>
      <c r="B418" s="427">
        <v>42150</v>
      </c>
      <c r="C418" s="438" t="s">
        <v>1113</v>
      </c>
      <c r="D418" s="438" t="s">
        <v>1114</v>
      </c>
      <c r="E418" s="440"/>
      <c r="F418" s="440">
        <v>7500000</v>
      </c>
      <c r="G418" s="439">
        <f t="shared" si="9"/>
        <v>18020607.272727489</v>
      </c>
    </row>
    <row r="419" spans="1:7" ht="12.95" customHeight="1" x14ac:dyDescent="0.25">
      <c r="A419" s="437">
        <v>73</v>
      </c>
      <c r="B419" s="427">
        <v>42150</v>
      </c>
      <c r="C419" s="438" t="s">
        <v>1115</v>
      </c>
      <c r="D419" s="438"/>
      <c r="E419" s="440">
        <v>102273</v>
      </c>
      <c r="F419" s="440"/>
      <c r="G419" s="439">
        <f t="shared" si="9"/>
        <v>18122880.272727489</v>
      </c>
    </row>
    <row r="420" spans="1:7" ht="12.95" customHeight="1" x14ac:dyDescent="0.25">
      <c r="A420" s="437">
        <v>74</v>
      </c>
      <c r="B420" s="427">
        <v>42150</v>
      </c>
      <c r="C420" s="438" t="s">
        <v>1116</v>
      </c>
      <c r="D420" s="438"/>
      <c r="E420" s="440">
        <v>681818</v>
      </c>
      <c r="F420" s="440"/>
      <c r="G420" s="439">
        <f t="shared" si="9"/>
        <v>18804698.272727489</v>
      </c>
    </row>
    <row r="421" spans="1:7" ht="12.95" customHeight="1" x14ac:dyDescent="0.25">
      <c r="A421" s="442">
        <v>75</v>
      </c>
      <c r="B421" s="443">
        <v>42153</v>
      </c>
      <c r="C421" s="438" t="s">
        <v>1117</v>
      </c>
      <c r="D421" s="438" t="s">
        <v>902</v>
      </c>
      <c r="E421" s="440"/>
      <c r="F421" s="440">
        <v>150000</v>
      </c>
      <c r="G421" s="439">
        <f t="shared" si="9"/>
        <v>18654698.272727489</v>
      </c>
    </row>
    <row r="422" spans="1:7" ht="12.95" customHeight="1" x14ac:dyDescent="0.25">
      <c r="A422" s="442">
        <v>76</v>
      </c>
      <c r="B422" s="443">
        <v>42153</v>
      </c>
      <c r="C422" s="438" t="s">
        <v>1118</v>
      </c>
      <c r="D422" s="438" t="s">
        <v>902</v>
      </c>
      <c r="E422" s="440"/>
      <c r="F422" s="440">
        <v>150000</v>
      </c>
      <c r="G422" s="439">
        <f t="shared" si="9"/>
        <v>18504698.272727489</v>
      </c>
    </row>
    <row r="423" spans="1:7" ht="12.95" customHeight="1" x14ac:dyDescent="0.25">
      <c r="A423" s="442">
        <v>77</v>
      </c>
      <c r="B423" s="443">
        <v>42153</v>
      </c>
      <c r="C423" s="438" t="s">
        <v>1119</v>
      </c>
      <c r="D423" s="438" t="s">
        <v>902</v>
      </c>
      <c r="E423" s="440"/>
      <c r="F423" s="440">
        <v>150000</v>
      </c>
      <c r="G423" s="439">
        <f t="shared" si="9"/>
        <v>18354698.272727489</v>
      </c>
    </row>
    <row r="424" spans="1:7" ht="12.95" customHeight="1" x14ac:dyDescent="0.25">
      <c r="A424" s="442">
        <v>78</v>
      </c>
      <c r="B424" s="443">
        <v>42153</v>
      </c>
      <c r="C424" s="438" t="s">
        <v>1120</v>
      </c>
      <c r="D424" s="438" t="s">
        <v>902</v>
      </c>
      <c r="E424" s="440"/>
      <c r="F424" s="440">
        <v>305000</v>
      </c>
      <c r="G424" s="439">
        <f t="shared" si="9"/>
        <v>18049698.272727489</v>
      </c>
    </row>
    <row r="425" spans="1:7" ht="12.95" customHeight="1" x14ac:dyDescent="0.25">
      <c r="A425" s="442">
        <v>79</v>
      </c>
      <c r="B425" s="443">
        <v>42153</v>
      </c>
      <c r="C425" s="438" t="s">
        <v>1121</v>
      </c>
      <c r="D425" s="438" t="s">
        <v>902</v>
      </c>
      <c r="E425" s="440"/>
      <c r="F425" s="440">
        <v>350000</v>
      </c>
      <c r="G425" s="439">
        <f t="shared" si="9"/>
        <v>17699698.272727489</v>
      </c>
    </row>
    <row r="426" spans="1:7" ht="12.95" customHeight="1" x14ac:dyDescent="0.25">
      <c r="A426" s="442">
        <v>80</v>
      </c>
      <c r="B426" s="443">
        <v>42153</v>
      </c>
      <c r="C426" s="438" t="s">
        <v>1122</v>
      </c>
      <c r="D426" s="438" t="s">
        <v>902</v>
      </c>
      <c r="E426" s="440"/>
      <c r="F426" s="440">
        <v>450000</v>
      </c>
      <c r="G426" s="439">
        <f t="shared" si="9"/>
        <v>17249698.272727489</v>
      </c>
    </row>
    <row r="427" spans="1:7" ht="12.95" customHeight="1" x14ac:dyDescent="0.25">
      <c r="A427" s="442">
        <v>81</v>
      </c>
      <c r="B427" s="443">
        <v>42153</v>
      </c>
      <c r="C427" s="438" t="s">
        <v>1123</v>
      </c>
      <c r="D427" s="438" t="s">
        <v>902</v>
      </c>
      <c r="E427" s="440"/>
      <c r="F427" s="440">
        <v>375000</v>
      </c>
      <c r="G427" s="439">
        <f t="shared" si="9"/>
        <v>16874698.272727489</v>
      </c>
    </row>
    <row r="428" spans="1:7" ht="12.95" customHeight="1" x14ac:dyDescent="0.25">
      <c r="A428" s="442">
        <v>82</v>
      </c>
      <c r="B428" s="443">
        <v>42153</v>
      </c>
      <c r="C428" s="438" t="s">
        <v>1124</v>
      </c>
      <c r="D428" s="438" t="s">
        <v>902</v>
      </c>
      <c r="E428" s="440"/>
      <c r="F428" s="440">
        <v>300000</v>
      </c>
      <c r="G428" s="439">
        <f t="shared" si="9"/>
        <v>16574698.272727489</v>
      </c>
    </row>
    <row r="429" spans="1:7" ht="12.95" customHeight="1" x14ac:dyDescent="0.25">
      <c r="A429" s="442">
        <v>83</v>
      </c>
      <c r="B429" s="443">
        <v>42153</v>
      </c>
      <c r="C429" s="438" t="s">
        <v>1125</v>
      </c>
      <c r="D429" s="438" t="s">
        <v>902</v>
      </c>
      <c r="E429" s="440"/>
      <c r="F429" s="440">
        <v>115000</v>
      </c>
      <c r="G429" s="439">
        <f t="shared" si="9"/>
        <v>16459698.272727489</v>
      </c>
    </row>
    <row r="430" spans="1:7" ht="12.95" customHeight="1" x14ac:dyDescent="0.25">
      <c r="A430" s="442">
        <v>84</v>
      </c>
      <c r="B430" s="443">
        <v>42153</v>
      </c>
      <c r="C430" s="438" t="s">
        <v>1126</v>
      </c>
      <c r="D430" s="438" t="s">
        <v>902</v>
      </c>
      <c r="E430" s="440"/>
      <c r="F430" s="440">
        <v>150000</v>
      </c>
      <c r="G430" s="439">
        <f t="shared" si="9"/>
        <v>16309698.272727489</v>
      </c>
    </row>
    <row r="431" spans="1:7" ht="12.95" customHeight="1" x14ac:dyDescent="0.25">
      <c r="A431" s="442">
        <v>85</v>
      </c>
      <c r="B431" s="443">
        <v>42153</v>
      </c>
      <c r="C431" s="438" t="s">
        <v>1127</v>
      </c>
      <c r="D431" s="438" t="s">
        <v>902</v>
      </c>
      <c r="E431" s="440"/>
      <c r="F431" s="440">
        <v>50000</v>
      </c>
      <c r="G431" s="439">
        <f t="shared" si="9"/>
        <v>16259698.272727489</v>
      </c>
    </row>
    <row r="432" spans="1:7" ht="12.95" customHeight="1" x14ac:dyDescent="0.25">
      <c r="A432" s="442">
        <v>86</v>
      </c>
      <c r="B432" s="443">
        <v>42153</v>
      </c>
      <c r="C432" s="438" t="s">
        <v>1128</v>
      </c>
      <c r="D432" s="438" t="s">
        <v>902</v>
      </c>
      <c r="E432" s="440"/>
      <c r="F432" s="440">
        <v>450000</v>
      </c>
      <c r="G432" s="439">
        <f t="shared" si="9"/>
        <v>15809698.272727489</v>
      </c>
    </row>
    <row r="433" spans="1:7" ht="12.95" customHeight="1" x14ac:dyDescent="0.25">
      <c r="A433" s="442">
        <v>87</v>
      </c>
      <c r="B433" s="443">
        <v>42153</v>
      </c>
      <c r="C433" s="438" t="s">
        <v>1129</v>
      </c>
      <c r="D433" s="438" t="s">
        <v>902</v>
      </c>
      <c r="E433" s="440"/>
      <c r="F433" s="440">
        <v>125000</v>
      </c>
      <c r="G433" s="439">
        <f t="shared" si="9"/>
        <v>15684698.272727489</v>
      </c>
    </row>
    <row r="434" spans="1:7" ht="12.95" customHeight="1" x14ac:dyDescent="0.25">
      <c r="A434" s="442">
        <v>88</v>
      </c>
      <c r="B434" s="443">
        <v>42153</v>
      </c>
      <c r="C434" s="438" t="s">
        <v>1130</v>
      </c>
      <c r="D434" s="438" t="s">
        <v>902</v>
      </c>
      <c r="E434" s="440"/>
      <c r="F434" s="440">
        <v>500000</v>
      </c>
      <c r="G434" s="439">
        <f t="shared" si="9"/>
        <v>15184698.272727489</v>
      </c>
    </row>
    <row r="435" spans="1:7" ht="12.95" customHeight="1" x14ac:dyDescent="0.25">
      <c r="A435" s="442">
        <v>89</v>
      </c>
      <c r="B435" s="443">
        <v>42153</v>
      </c>
      <c r="C435" s="438" t="s">
        <v>1131</v>
      </c>
      <c r="D435" s="438" t="s">
        <v>902</v>
      </c>
      <c r="E435" s="440"/>
      <c r="F435" s="440">
        <v>160000</v>
      </c>
      <c r="G435" s="439">
        <f t="shared" si="9"/>
        <v>15024698.272727489</v>
      </c>
    </row>
    <row r="436" spans="1:7" ht="12.95" customHeight="1" x14ac:dyDescent="0.25">
      <c r="A436" s="437">
        <v>90</v>
      </c>
      <c r="B436" s="427">
        <v>42153</v>
      </c>
      <c r="C436" s="634" t="s">
        <v>1132</v>
      </c>
      <c r="D436" s="438" t="s">
        <v>1133</v>
      </c>
      <c r="E436" s="440"/>
      <c r="F436" s="440">
        <v>514800</v>
      </c>
      <c r="G436" s="439">
        <f t="shared" si="9"/>
        <v>14509898.272727489</v>
      </c>
    </row>
    <row r="437" spans="1:7" ht="12.95" customHeight="1" x14ac:dyDescent="0.25">
      <c r="A437" s="437"/>
      <c r="B437" s="427"/>
      <c r="C437" s="635"/>
      <c r="D437" s="438"/>
      <c r="E437" s="440"/>
      <c r="F437" s="440"/>
      <c r="G437" s="439">
        <f t="shared" si="9"/>
        <v>14509898.272727489</v>
      </c>
    </row>
    <row r="438" spans="1:7" ht="12.95" customHeight="1" x14ac:dyDescent="0.25">
      <c r="A438" s="437">
        <v>91</v>
      </c>
      <c r="B438" s="427">
        <v>42153</v>
      </c>
      <c r="C438" s="444" t="s">
        <v>1134</v>
      </c>
      <c r="D438" s="438" t="str">
        <f>D338</f>
        <v>120,12027,00,00,5,1,1,01</v>
      </c>
      <c r="E438" s="440">
        <v>92974481</v>
      </c>
      <c r="F438" s="440"/>
      <c r="G438" s="439">
        <f t="shared" si="9"/>
        <v>107484379.27272749</v>
      </c>
    </row>
    <row r="439" spans="1:7" ht="12.95" customHeight="1" x14ac:dyDescent="0.25">
      <c r="A439" s="437">
        <v>92</v>
      </c>
      <c r="B439" s="427">
        <v>42154</v>
      </c>
      <c r="C439" s="438" t="s">
        <v>1135</v>
      </c>
      <c r="D439" s="438"/>
      <c r="E439" s="440"/>
      <c r="F439" s="440">
        <v>75000</v>
      </c>
      <c r="G439" s="439">
        <f t="shared" si="9"/>
        <v>107409379.27272749</v>
      </c>
    </row>
    <row r="440" spans="1:7" ht="12.95" customHeight="1" x14ac:dyDescent="0.25">
      <c r="A440" s="437">
        <v>93</v>
      </c>
      <c r="B440" s="427">
        <v>42154</v>
      </c>
      <c r="C440" s="438" t="s">
        <v>1136</v>
      </c>
      <c r="D440" s="438"/>
      <c r="E440" s="440"/>
      <c r="F440" s="440">
        <v>47727</v>
      </c>
      <c r="G440" s="439">
        <f t="shared" si="9"/>
        <v>107361652.27272749</v>
      </c>
    </row>
    <row r="441" spans="1:7" ht="12.95" customHeight="1" x14ac:dyDescent="0.25">
      <c r="A441" s="437">
        <v>94</v>
      </c>
      <c r="B441" s="427">
        <v>42154</v>
      </c>
      <c r="C441" s="438" t="s">
        <v>1137</v>
      </c>
      <c r="D441" s="438">
        <v>4500</v>
      </c>
      <c r="E441" s="440"/>
      <c r="F441" s="440">
        <v>318182</v>
      </c>
      <c r="G441" s="439">
        <f t="shared" si="9"/>
        <v>107043470.27272749</v>
      </c>
    </row>
    <row r="442" spans="1:7" ht="12.95" customHeight="1" x14ac:dyDescent="0.25">
      <c r="A442" s="437">
        <v>95</v>
      </c>
      <c r="B442" s="427">
        <v>42154</v>
      </c>
      <c r="C442" s="438" t="s">
        <v>1138</v>
      </c>
      <c r="D442" s="438">
        <v>5000</v>
      </c>
      <c r="E442" s="440"/>
      <c r="F442" s="440">
        <v>359091</v>
      </c>
      <c r="G442" s="439">
        <f t="shared" si="9"/>
        <v>106684379.27272749</v>
      </c>
    </row>
    <row r="443" spans="1:7" ht="12.95" customHeight="1" x14ac:dyDescent="0.25">
      <c r="A443" s="437">
        <v>96</v>
      </c>
      <c r="B443" s="427">
        <v>42154</v>
      </c>
      <c r="C443" s="438" t="s">
        <v>1139</v>
      </c>
      <c r="D443" s="438">
        <v>10000</v>
      </c>
      <c r="E443" s="440"/>
      <c r="F443" s="440">
        <v>54545</v>
      </c>
      <c r="G443" s="439">
        <f t="shared" si="9"/>
        <v>106629834.27272749</v>
      </c>
    </row>
    <row r="444" spans="1:7" ht="12.95" customHeight="1" x14ac:dyDescent="0.25">
      <c r="A444" s="437">
        <v>97</v>
      </c>
      <c r="B444" s="427">
        <v>42154</v>
      </c>
      <c r="C444" s="438" t="s">
        <v>1140</v>
      </c>
      <c r="D444" s="438">
        <v>6000</v>
      </c>
      <c r="E444" s="440"/>
      <c r="F444" s="440">
        <v>363636</v>
      </c>
      <c r="G444" s="439">
        <f t="shared" si="9"/>
        <v>106266198.27272749</v>
      </c>
    </row>
    <row r="445" spans="1:7" ht="12.95" customHeight="1" x14ac:dyDescent="0.25">
      <c r="A445" s="437">
        <v>98</v>
      </c>
      <c r="B445" s="427">
        <v>42154</v>
      </c>
      <c r="C445" s="438" t="s">
        <v>1141</v>
      </c>
      <c r="D445" s="438"/>
      <c r="E445" s="440"/>
      <c r="F445" s="440">
        <v>454545</v>
      </c>
      <c r="G445" s="439">
        <f t="shared" si="9"/>
        <v>105811653.27272749</v>
      </c>
    </row>
    <row r="446" spans="1:7" ht="12.95" customHeight="1" x14ac:dyDescent="0.25">
      <c r="A446" s="437">
        <v>99</v>
      </c>
      <c r="B446" s="427">
        <v>42154</v>
      </c>
      <c r="C446" s="438" t="s">
        <v>1142</v>
      </c>
      <c r="D446" s="438"/>
      <c r="E446" s="440"/>
      <c r="F446" s="440">
        <v>68182</v>
      </c>
      <c r="G446" s="439">
        <f t="shared" si="9"/>
        <v>105743471.27272749</v>
      </c>
    </row>
    <row r="447" spans="1:7" ht="12.95" customHeight="1" x14ac:dyDescent="0.25">
      <c r="A447" s="437">
        <v>100</v>
      </c>
      <c r="B447" s="427">
        <v>42154</v>
      </c>
      <c r="C447" s="438" t="s">
        <v>1143</v>
      </c>
      <c r="D447" s="438"/>
      <c r="E447" s="440"/>
      <c r="F447" s="440">
        <v>541500</v>
      </c>
      <c r="G447" s="439">
        <f t="shared" si="9"/>
        <v>105201971.27272749</v>
      </c>
    </row>
    <row r="448" spans="1:7" ht="12.95" customHeight="1" x14ac:dyDescent="0.25">
      <c r="A448" s="437">
        <v>101</v>
      </c>
      <c r="B448" s="427">
        <v>42154</v>
      </c>
      <c r="C448" s="438" t="s">
        <v>1144</v>
      </c>
      <c r="D448" s="440">
        <f>SUM(D441:D447)</f>
        <v>25500</v>
      </c>
      <c r="E448" s="440"/>
      <c r="F448" s="440">
        <v>53864</v>
      </c>
      <c r="G448" s="439">
        <f t="shared" si="9"/>
        <v>105148107.27272749</v>
      </c>
    </row>
    <row r="449" spans="1:7" ht="12.95" customHeight="1" x14ac:dyDescent="0.25">
      <c r="A449" s="437">
        <v>102</v>
      </c>
      <c r="B449" s="427">
        <v>42154</v>
      </c>
      <c r="C449" s="438" t="s">
        <v>1145</v>
      </c>
      <c r="D449" s="438"/>
      <c r="E449" s="440"/>
      <c r="F449" s="440">
        <v>42430</v>
      </c>
      <c r="G449" s="439">
        <f t="shared" si="9"/>
        <v>105105677.27272749</v>
      </c>
    </row>
    <row r="450" spans="1:7" ht="12.95" customHeight="1" x14ac:dyDescent="0.25">
      <c r="A450" s="437">
        <v>103</v>
      </c>
      <c r="B450" s="427">
        <v>42154</v>
      </c>
      <c r="C450" s="438" t="s">
        <v>1146</v>
      </c>
      <c r="D450" s="438"/>
      <c r="E450" s="440"/>
      <c r="F450" s="440">
        <v>299000</v>
      </c>
      <c r="G450" s="439">
        <f>G449+E450-F450</f>
        <v>104806677.27272749</v>
      </c>
    </row>
    <row r="451" spans="1:7" ht="12.95" customHeight="1" x14ac:dyDescent="0.25">
      <c r="A451" s="437">
        <v>104</v>
      </c>
      <c r="B451" s="427">
        <v>42154</v>
      </c>
      <c r="C451" s="438" t="s">
        <v>1147</v>
      </c>
      <c r="D451" s="438"/>
      <c r="E451" s="440"/>
      <c r="F451" s="440">
        <v>25500</v>
      </c>
      <c r="G451" s="439">
        <f t="shared" si="9"/>
        <v>104781177.27272749</v>
      </c>
    </row>
    <row r="452" spans="1:7" ht="12.95" customHeight="1" x14ac:dyDescent="0.25">
      <c r="A452" s="437">
        <v>105</v>
      </c>
      <c r="B452" s="427">
        <v>42154</v>
      </c>
      <c r="C452" s="438" t="s">
        <v>1148</v>
      </c>
      <c r="D452" s="438"/>
      <c r="E452" s="440"/>
      <c r="F452" s="440">
        <v>102273</v>
      </c>
      <c r="G452" s="439">
        <f t="shared" si="9"/>
        <v>104678904.27272749</v>
      </c>
    </row>
    <row r="453" spans="1:7" ht="12.95" customHeight="1" x14ac:dyDescent="0.25">
      <c r="A453" s="437">
        <v>106</v>
      </c>
      <c r="B453" s="427">
        <v>42154</v>
      </c>
      <c r="C453" s="438" t="s">
        <v>1149</v>
      </c>
      <c r="D453" s="438"/>
      <c r="E453" s="440"/>
      <c r="F453" s="440">
        <v>681818</v>
      </c>
      <c r="G453" s="439">
        <f t="shared" si="9"/>
        <v>103997086.27272749</v>
      </c>
    </row>
    <row r="454" spans="1:7" ht="12.95" customHeight="1" x14ac:dyDescent="0.25">
      <c r="A454" s="437">
        <v>107</v>
      </c>
      <c r="B454" s="427">
        <v>42154</v>
      </c>
      <c r="C454" s="438" t="s">
        <v>1150</v>
      </c>
      <c r="D454" s="438" t="s">
        <v>1151</v>
      </c>
      <c r="E454" s="440"/>
      <c r="F454" s="440">
        <v>15000</v>
      </c>
      <c r="G454" s="439">
        <f t="shared" si="9"/>
        <v>103982086.27272749</v>
      </c>
    </row>
    <row r="455" spans="1:7" ht="12.95" customHeight="1" x14ac:dyDescent="0.25">
      <c r="A455" s="437">
        <v>108</v>
      </c>
      <c r="B455" s="427">
        <v>42154</v>
      </c>
      <c r="C455" s="634" t="s">
        <v>1152</v>
      </c>
      <c r="D455" s="438" t="s">
        <v>869</v>
      </c>
      <c r="E455" s="440"/>
      <c r="F455" s="440">
        <v>450000</v>
      </c>
      <c r="G455" s="439">
        <f t="shared" si="9"/>
        <v>103532086.27272749</v>
      </c>
    </row>
    <row r="456" spans="1:7" ht="12.95" customHeight="1" x14ac:dyDescent="0.25">
      <c r="A456" s="437"/>
      <c r="B456" s="427"/>
      <c r="C456" s="635"/>
      <c r="D456" s="438"/>
      <c r="E456" s="440"/>
      <c r="F456" s="440"/>
      <c r="G456" s="439">
        <f t="shared" si="9"/>
        <v>103532086.27272749</v>
      </c>
    </row>
    <row r="457" spans="1:7" ht="12.95" customHeight="1" x14ac:dyDescent="0.25">
      <c r="A457" s="437">
        <v>109</v>
      </c>
      <c r="B457" s="427">
        <v>42154</v>
      </c>
      <c r="C457" s="438" t="s">
        <v>1153</v>
      </c>
      <c r="D457" s="438"/>
      <c r="E457" s="441"/>
      <c r="F457" s="440">
        <v>30000</v>
      </c>
      <c r="G457" s="439">
        <f t="shared" si="9"/>
        <v>103502086.27272749</v>
      </c>
    </row>
    <row r="458" spans="1:7" ht="12.95" customHeight="1" x14ac:dyDescent="0.25">
      <c r="A458" s="437">
        <v>110</v>
      </c>
      <c r="B458" s="427">
        <v>42154</v>
      </c>
      <c r="C458" s="438" t="s">
        <v>1154</v>
      </c>
      <c r="D458" s="438"/>
      <c r="E458" s="440"/>
      <c r="F458" s="440"/>
      <c r="G458" s="439">
        <f t="shared" si="9"/>
        <v>103502086.27272749</v>
      </c>
    </row>
    <row r="459" spans="1:7" ht="12.95" customHeight="1" x14ac:dyDescent="0.25">
      <c r="A459" s="437">
        <v>111</v>
      </c>
      <c r="B459" s="427">
        <v>42154</v>
      </c>
      <c r="C459" s="438" t="s">
        <v>1155</v>
      </c>
      <c r="D459" s="438"/>
      <c r="E459" s="440"/>
      <c r="F459" s="440"/>
      <c r="G459" s="439">
        <f t="shared" ref="G459:G468" si="10">G458+E459-F459</f>
        <v>103502086.27272749</v>
      </c>
    </row>
    <row r="460" spans="1:7" ht="12.95" customHeight="1" x14ac:dyDescent="0.25">
      <c r="A460" s="437">
        <v>112</v>
      </c>
      <c r="B460" s="427">
        <v>42154</v>
      </c>
      <c r="C460" s="438" t="s">
        <v>1156</v>
      </c>
      <c r="D460" s="438" t="s">
        <v>915</v>
      </c>
      <c r="E460" s="440"/>
      <c r="F460" s="440">
        <v>1750024</v>
      </c>
      <c r="G460" s="439">
        <f t="shared" si="10"/>
        <v>101752062.27272749</v>
      </c>
    </row>
    <row r="461" spans="1:7" ht="12.95" customHeight="1" x14ac:dyDescent="0.25">
      <c r="A461" s="437">
        <v>113</v>
      </c>
      <c r="B461" s="427">
        <v>42154</v>
      </c>
      <c r="C461" s="438" t="s">
        <v>1157</v>
      </c>
      <c r="D461" s="438" t="s">
        <v>915</v>
      </c>
      <c r="E461" s="440"/>
      <c r="F461" s="440">
        <v>170000</v>
      </c>
      <c r="G461" s="439">
        <f t="shared" si="10"/>
        <v>101582062.27272749</v>
      </c>
    </row>
    <row r="462" spans="1:7" ht="12.95" customHeight="1" x14ac:dyDescent="0.25">
      <c r="A462" s="437">
        <v>114</v>
      </c>
      <c r="B462" s="427">
        <v>42154</v>
      </c>
      <c r="C462" s="438" t="s">
        <v>1158</v>
      </c>
      <c r="D462" s="438" t="s">
        <v>915</v>
      </c>
      <c r="E462" s="440"/>
      <c r="F462" s="440">
        <v>338000</v>
      </c>
      <c r="G462" s="439">
        <f t="shared" si="10"/>
        <v>101244062.27272749</v>
      </c>
    </row>
    <row r="463" spans="1:7" ht="12.95" customHeight="1" x14ac:dyDescent="0.25">
      <c r="A463" s="437">
        <v>115</v>
      </c>
      <c r="B463" s="427">
        <v>42154</v>
      </c>
      <c r="C463" s="438" t="s">
        <v>1159</v>
      </c>
      <c r="D463" s="438" t="s">
        <v>1160</v>
      </c>
      <c r="E463" s="440"/>
      <c r="F463" s="440">
        <v>480000</v>
      </c>
      <c r="G463" s="439">
        <f t="shared" si="10"/>
        <v>100764062.27272749</v>
      </c>
    </row>
    <row r="464" spans="1:7" ht="12.95" customHeight="1" x14ac:dyDescent="0.25">
      <c r="A464" s="437">
        <v>116</v>
      </c>
      <c r="B464" s="427">
        <v>42154</v>
      </c>
      <c r="C464" s="438" t="s">
        <v>1161</v>
      </c>
      <c r="D464" s="438"/>
      <c r="E464" s="440">
        <v>46000</v>
      </c>
      <c r="F464" s="440"/>
      <c r="G464" s="439">
        <f t="shared" si="10"/>
        <v>100810062.27272749</v>
      </c>
    </row>
    <row r="465" spans="1:7" ht="12.95" customHeight="1" x14ac:dyDescent="0.25">
      <c r="A465" s="437"/>
      <c r="B465" s="427"/>
      <c r="C465" s="438"/>
      <c r="D465" s="438"/>
      <c r="E465" s="440"/>
      <c r="F465" s="440"/>
      <c r="G465" s="439">
        <f t="shared" si="10"/>
        <v>100810062.27272749</v>
      </c>
    </row>
    <row r="466" spans="1:7" ht="12.95" customHeight="1" x14ac:dyDescent="0.25">
      <c r="A466" s="437"/>
      <c r="B466" s="427"/>
      <c r="C466" s="438"/>
      <c r="D466" s="438"/>
      <c r="E466" s="440"/>
      <c r="F466" s="440"/>
      <c r="G466" s="439">
        <f t="shared" si="10"/>
        <v>100810062.27272749</v>
      </c>
    </row>
    <row r="467" spans="1:7" ht="12.95" customHeight="1" x14ac:dyDescent="0.25">
      <c r="A467" s="437"/>
      <c r="B467" s="428"/>
      <c r="C467" s="438"/>
      <c r="D467" s="438"/>
      <c r="E467" s="440"/>
      <c r="F467" s="440"/>
      <c r="G467" s="439">
        <f t="shared" si="10"/>
        <v>100810062.27272749</v>
      </c>
    </row>
    <row r="468" spans="1:7" ht="12.95" customHeight="1" x14ac:dyDescent="0.25">
      <c r="A468" s="437"/>
      <c r="B468" s="428"/>
      <c r="C468" s="438"/>
      <c r="D468" s="438"/>
      <c r="E468" s="440"/>
      <c r="F468" s="440"/>
      <c r="G468" s="439">
        <f t="shared" si="10"/>
        <v>100810062.27272749</v>
      </c>
    </row>
    <row r="469" spans="1:7" ht="12.95" customHeight="1" x14ac:dyDescent="0.25">
      <c r="A469" s="428"/>
      <c r="B469" s="428"/>
      <c r="C469" s="438"/>
      <c r="D469" s="438"/>
      <c r="E469" s="440"/>
      <c r="F469" s="440"/>
      <c r="G469" s="438"/>
    </row>
    <row r="470" spans="1:7" ht="12.95" customHeight="1" x14ac:dyDescent="0.25">
      <c r="A470" s="428"/>
      <c r="B470" s="428"/>
      <c r="C470" s="451" t="s">
        <v>804</v>
      </c>
      <c r="D470" s="438"/>
      <c r="E470" s="440">
        <f>E337</f>
        <v>2533785806.2727275</v>
      </c>
      <c r="F470" s="440">
        <f>F337</f>
        <v>2439963103</v>
      </c>
      <c r="G470" s="438"/>
    </row>
    <row r="471" spans="1:7" ht="12.95" customHeight="1" x14ac:dyDescent="0.25">
      <c r="A471" s="428"/>
      <c r="B471" s="428"/>
      <c r="C471" s="451" t="s">
        <v>805</v>
      </c>
      <c r="D471" s="438"/>
      <c r="E471" s="440">
        <f>SUM(E338:E469)</f>
        <v>234206577</v>
      </c>
      <c r="F471" s="440">
        <f>SUM(F338:F469)</f>
        <v>227219218</v>
      </c>
      <c r="G471" s="438"/>
    </row>
    <row r="472" spans="1:7" ht="12.95" customHeight="1" x14ac:dyDescent="0.25">
      <c r="A472" s="428"/>
      <c r="B472" s="428"/>
      <c r="C472" s="451" t="s">
        <v>806</v>
      </c>
      <c r="D472" s="438"/>
      <c r="E472" s="440">
        <f>E470+E471</f>
        <v>2767992383.2727275</v>
      </c>
      <c r="F472" s="440">
        <f>F470+F471</f>
        <v>2667182321</v>
      </c>
      <c r="G472" s="438"/>
    </row>
    <row r="473" spans="1:7" ht="12.95" customHeight="1" x14ac:dyDescent="0.25">
      <c r="A473" s="428"/>
      <c r="B473" s="428"/>
      <c r="C473" s="451" t="s">
        <v>807</v>
      </c>
      <c r="D473" s="438"/>
      <c r="E473" s="440"/>
      <c r="F473" s="440"/>
      <c r="G473" s="439">
        <f>E472-F472</f>
        <v>100810062.27272749</v>
      </c>
    </row>
    <row r="474" spans="1:7" ht="12.95" customHeight="1" x14ac:dyDescent="0.25">
      <c r="A474" s="428"/>
      <c r="B474" s="428"/>
      <c r="C474" s="451"/>
      <c r="D474" s="438"/>
      <c r="E474" s="440"/>
      <c r="F474" s="440"/>
      <c r="G474" s="438"/>
    </row>
    <row r="475" spans="1:7" ht="12.95" customHeight="1" x14ac:dyDescent="0.25">
      <c r="A475" s="428"/>
      <c r="B475" s="428"/>
      <c r="C475" s="451" t="s">
        <v>700</v>
      </c>
      <c r="D475" s="438"/>
      <c r="E475" s="440"/>
      <c r="F475" s="440"/>
      <c r="G475" s="439">
        <f>E472-F472</f>
        <v>100810062.27272749</v>
      </c>
    </row>
    <row r="476" spans="1:7" ht="12.95" customHeight="1" x14ac:dyDescent="0.25">
      <c r="A476" s="452"/>
      <c r="B476" s="452"/>
      <c r="C476" s="452"/>
      <c r="D476" s="452"/>
      <c r="E476" s="452"/>
      <c r="F476" s="452"/>
      <c r="G476" s="452"/>
    </row>
    <row r="477" spans="1:7" ht="12.95" customHeight="1" x14ac:dyDescent="0.25">
      <c r="A477" s="452" t="s">
        <v>808</v>
      </c>
      <c r="B477" s="452"/>
      <c r="C477" s="452"/>
      <c r="D477" s="452"/>
      <c r="E477" s="452"/>
      <c r="F477" s="452"/>
      <c r="G477" s="452"/>
    </row>
    <row r="478" spans="1:7" ht="12.95" customHeight="1" x14ac:dyDescent="0.25">
      <c r="A478" s="452" t="s">
        <v>809</v>
      </c>
      <c r="B478" s="452"/>
      <c r="C478" s="452"/>
      <c r="D478" s="452"/>
      <c r="E478" s="452"/>
      <c r="F478" s="452"/>
      <c r="G478" s="452"/>
    </row>
    <row r="479" spans="1:7" ht="12.95" customHeight="1" x14ac:dyDescent="0.25">
      <c r="A479" s="452"/>
      <c r="B479" s="453" t="s">
        <v>810</v>
      </c>
      <c r="C479" s="452" t="s">
        <v>811</v>
      </c>
      <c r="D479" s="432">
        <f>[3]TUNAI!G1086</f>
        <v>459551</v>
      </c>
      <c r="E479" s="452"/>
      <c r="F479" s="452"/>
      <c r="G479" s="452"/>
    </row>
    <row r="480" spans="1:7" ht="12.95" customHeight="1" x14ac:dyDescent="0.25">
      <c r="A480" s="452"/>
      <c r="B480" s="453" t="s">
        <v>812</v>
      </c>
      <c r="C480" s="452" t="s">
        <v>813</v>
      </c>
      <c r="D480" s="432">
        <f>'[3]SALDO BANK'!G388</f>
        <v>6899005</v>
      </c>
      <c r="E480" s="452"/>
      <c r="F480" s="454">
        <f>D479+D480+D481</f>
        <v>100333037</v>
      </c>
      <c r="G480" s="452"/>
    </row>
    <row r="481" spans="1:7" ht="12.95" customHeight="1" x14ac:dyDescent="0.25">
      <c r="A481" s="452"/>
      <c r="B481" s="453" t="s">
        <v>814</v>
      </c>
      <c r="C481" s="452" t="s">
        <v>815</v>
      </c>
      <c r="D481" s="432">
        <f>E438</f>
        <v>92974481</v>
      </c>
      <c r="E481" s="452"/>
      <c r="F481" s="454"/>
      <c r="G481" s="452"/>
    </row>
    <row r="482" spans="1:7" ht="12.95" customHeight="1" x14ac:dyDescent="0.25">
      <c r="A482" s="452"/>
      <c r="B482" s="453" t="s">
        <v>816</v>
      </c>
      <c r="C482" s="452" t="s">
        <v>817</v>
      </c>
      <c r="D482" s="432">
        <f>[3]PAJAK!G584</f>
        <v>519455.2727272734</v>
      </c>
      <c r="E482" s="452"/>
      <c r="F482" s="452"/>
      <c r="G482" s="452"/>
    </row>
    <row r="483" spans="1:7" ht="12.95" customHeight="1" x14ac:dyDescent="0.25">
      <c r="A483" s="452"/>
      <c r="B483" s="452"/>
      <c r="C483" s="452"/>
      <c r="D483" s="434">
        <f>SUM(D479:D482)</f>
        <v>100852492.27272728</v>
      </c>
      <c r="E483" s="452"/>
      <c r="F483" s="452"/>
      <c r="G483" s="452"/>
    </row>
    <row r="484" spans="1:7" ht="12.95" customHeight="1" x14ac:dyDescent="0.25">
      <c r="A484" s="452"/>
      <c r="B484" s="452"/>
      <c r="C484" s="452"/>
      <c r="D484" s="452"/>
      <c r="E484" s="631" t="s">
        <v>1162</v>
      </c>
      <c r="F484" s="631"/>
      <c r="G484" s="631"/>
    </row>
    <row r="485" spans="1:7" ht="12.95" customHeight="1" x14ac:dyDescent="0.25">
      <c r="A485" s="452"/>
      <c r="B485" s="452"/>
      <c r="C485" s="452"/>
      <c r="D485" s="452"/>
      <c r="E485" s="452"/>
      <c r="F485" s="452"/>
      <c r="G485" s="452"/>
    </row>
    <row r="486" spans="1:7" ht="12.95" customHeight="1" x14ac:dyDescent="0.25">
      <c r="A486" s="452"/>
      <c r="B486" s="452"/>
      <c r="C486" s="473" t="s">
        <v>713</v>
      </c>
      <c r="D486" s="454">
        <f>D481+D480</f>
        <v>99873486</v>
      </c>
      <c r="E486" s="631" t="s">
        <v>714</v>
      </c>
      <c r="F486" s="631"/>
      <c r="G486" s="631"/>
    </row>
    <row r="487" spans="1:7" ht="12.95" customHeight="1" x14ac:dyDescent="0.25">
      <c r="A487" s="452"/>
      <c r="B487" s="452"/>
      <c r="C487" s="473" t="s">
        <v>819</v>
      </c>
      <c r="D487" s="465">
        <v>99503284</v>
      </c>
      <c r="E487" s="452"/>
      <c r="F487" s="452"/>
      <c r="G487" s="452"/>
    </row>
    <row r="488" spans="1:7" ht="12.95" customHeight="1" x14ac:dyDescent="0.25">
      <c r="A488" s="452"/>
      <c r="B488" s="452"/>
      <c r="C488" s="452"/>
      <c r="D488" s="454">
        <f>D486-D487</f>
        <v>370202</v>
      </c>
      <c r="E488" s="452"/>
      <c r="F488" s="452"/>
      <c r="G488" s="452"/>
    </row>
    <row r="489" spans="1:7" ht="12.95" customHeight="1" x14ac:dyDescent="0.25">
      <c r="A489" s="452"/>
      <c r="B489" s="452"/>
      <c r="C489" s="452"/>
      <c r="D489" s="452"/>
      <c r="E489" s="452"/>
      <c r="F489" s="452"/>
      <c r="G489" s="452"/>
    </row>
    <row r="490" spans="1:7" ht="12.95" customHeight="1" x14ac:dyDescent="0.25">
      <c r="A490" s="452"/>
      <c r="B490" s="452"/>
      <c r="C490" s="452"/>
      <c r="D490" s="452"/>
      <c r="E490" s="452"/>
      <c r="F490" s="452"/>
      <c r="G490" s="452"/>
    </row>
    <row r="491" spans="1:7" ht="12.95" customHeight="1" x14ac:dyDescent="0.25">
      <c r="A491" s="452"/>
      <c r="B491" s="452"/>
      <c r="C491" s="452"/>
      <c r="D491" s="452"/>
      <c r="E491" s="452"/>
      <c r="F491" s="452"/>
      <c r="G491" s="452"/>
    </row>
    <row r="492" spans="1:7" ht="12.95" customHeight="1" x14ac:dyDescent="0.25">
      <c r="A492" s="452"/>
      <c r="B492" s="452"/>
      <c r="C492" s="474" t="s">
        <v>820</v>
      </c>
      <c r="D492" s="452"/>
      <c r="E492" s="632" t="s">
        <v>716</v>
      </c>
      <c r="F492" s="632"/>
      <c r="G492" s="632"/>
    </row>
    <row r="493" spans="1:7" ht="12.95" customHeight="1" x14ac:dyDescent="0.25">
      <c r="A493" s="452"/>
      <c r="B493" s="452"/>
      <c r="C493" s="473" t="s">
        <v>821</v>
      </c>
      <c r="D493" s="452"/>
      <c r="E493" s="631" t="s">
        <v>822</v>
      </c>
      <c r="F493" s="631"/>
      <c r="G493" s="631"/>
    </row>
    <row r="494" spans="1:7" ht="12.95" customHeight="1" x14ac:dyDescent="0.25">
      <c r="A494" s="475"/>
      <c r="B494" s="475"/>
      <c r="C494" s="475"/>
      <c r="D494" s="475"/>
      <c r="E494" s="475"/>
      <c r="F494" s="475"/>
      <c r="G494" s="475"/>
    </row>
    <row r="495" spans="1:7" ht="12.95" customHeight="1" x14ac:dyDescent="0.25">
      <c r="A495" s="633" t="s">
        <v>627</v>
      </c>
      <c r="B495" s="633"/>
      <c r="C495" s="633"/>
      <c r="D495" s="633"/>
      <c r="E495" s="633"/>
      <c r="F495" s="633"/>
      <c r="G495" s="633"/>
    </row>
    <row r="496" spans="1:7" ht="12.95" customHeight="1" x14ac:dyDescent="0.25">
      <c r="A496" s="633" t="s">
        <v>629</v>
      </c>
      <c r="B496" s="633"/>
      <c r="C496" s="633"/>
      <c r="D496" s="633"/>
      <c r="E496" s="633"/>
      <c r="F496" s="633"/>
      <c r="G496" s="633"/>
    </row>
    <row r="497" spans="1:7" ht="12.95" customHeight="1" x14ac:dyDescent="0.25">
      <c r="A497" s="633" t="s">
        <v>791</v>
      </c>
      <c r="B497" s="633"/>
      <c r="C497" s="633"/>
      <c r="D497" s="633"/>
      <c r="E497" s="633"/>
      <c r="F497" s="633"/>
      <c r="G497" s="633"/>
    </row>
    <row r="498" spans="1:7" ht="12.95" customHeight="1" x14ac:dyDescent="0.25">
      <c r="A498" s="633" t="s">
        <v>792</v>
      </c>
      <c r="B498" s="633"/>
      <c r="C498" s="633"/>
      <c r="D498" s="633"/>
      <c r="E498" s="633"/>
      <c r="F498" s="633"/>
      <c r="G498" s="633"/>
    </row>
    <row r="499" spans="1:7" ht="12.95" customHeight="1" x14ac:dyDescent="0.25">
      <c r="A499" s="633" t="s">
        <v>1163</v>
      </c>
      <c r="B499" s="633"/>
      <c r="C499" s="633"/>
      <c r="D499" s="633"/>
      <c r="E499" s="633"/>
      <c r="F499" s="633"/>
      <c r="G499" s="633"/>
    </row>
    <row r="500" spans="1:7" ht="12.95" customHeight="1" x14ac:dyDescent="0.25">
      <c r="A500" s="455"/>
      <c r="B500" s="455"/>
      <c r="C500" s="455"/>
      <c r="D500" s="455"/>
      <c r="E500" s="455"/>
      <c r="F500" s="455"/>
      <c r="G500" s="455"/>
    </row>
    <row r="501" spans="1:7" ht="12.95" customHeight="1" x14ac:dyDescent="0.25">
      <c r="A501" s="456" t="s">
        <v>630</v>
      </c>
      <c r="B501" s="456" t="s">
        <v>794</v>
      </c>
      <c r="C501" s="456" t="s">
        <v>2</v>
      </c>
      <c r="D501" s="456" t="s">
        <v>795</v>
      </c>
      <c r="E501" s="456" t="s">
        <v>796</v>
      </c>
      <c r="F501" s="456" t="s">
        <v>797</v>
      </c>
      <c r="G501" s="456" t="s">
        <v>721</v>
      </c>
    </row>
    <row r="502" spans="1:7" ht="12.95" customHeight="1" x14ac:dyDescent="0.25">
      <c r="A502" s="428"/>
      <c r="B502" s="428"/>
      <c r="C502" s="438" t="s">
        <v>798</v>
      </c>
      <c r="D502" s="428"/>
      <c r="E502" s="471">
        <f>E472</f>
        <v>2767992383.2727275</v>
      </c>
      <c r="F502" s="471">
        <f>F472</f>
        <v>2667182321</v>
      </c>
      <c r="G502" s="471">
        <f>E502-F502</f>
        <v>100810062.27272749</v>
      </c>
    </row>
    <row r="503" spans="1:7" ht="12.95" customHeight="1" x14ac:dyDescent="0.25">
      <c r="A503" s="437">
        <v>1</v>
      </c>
      <c r="B503" s="427">
        <v>42156</v>
      </c>
      <c r="C503" s="428" t="s">
        <v>1164</v>
      </c>
      <c r="D503" s="428" t="str">
        <f>D438</f>
        <v>120,12027,00,00,5,1,1,01</v>
      </c>
      <c r="E503" s="428"/>
      <c r="F503" s="440">
        <v>92974481</v>
      </c>
      <c r="G503" s="471">
        <f>G502+E503-F503</f>
        <v>7835581.2727274895</v>
      </c>
    </row>
    <row r="504" spans="1:7" ht="12.95" customHeight="1" x14ac:dyDescent="0.25">
      <c r="A504" s="437">
        <v>2</v>
      </c>
      <c r="B504" s="427">
        <v>42158</v>
      </c>
      <c r="C504" s="428" t="s">
        <v>1165</v>
      </c>
      <c r="D504" s="428" t="str">
        <f>D503</f>
        <v>120,12027,00,00,5,1,1,01</v>
      </c>
      <c r="E504" s="457">
        <v>3413191</v>
      </c>
      <c r="F504" s="440"/>
      <c r="G504" s="471">
        <f t="shared" ref="G504:G565" si="11">G503+E504-F504</f>
        <v>11248772.272727489</v>
      </c>
    </row>
    <row r="505" spans="1:7" ht="12.95" customHeight="1" x14ac:dyDescent="0.25">
      <c r="A505" s="437">
        <v>3</v>
      </c>
      <c r="B505" s="427">
        <v>42158</v>
      </c>
      <c r="C505" s="428" t="s">
        <v>1166</v>
      </c>
      <c r="D505" s="428" t="str">
        <f>D504</f>
        <v>120,12027,00,00,5,1,1,01</v>
      </c>
      <c r="E505" s="428"/>
      <c r="F505" s="457">
        <v>3413191</v>
      </c>
      <c r="G505" s="471">
        <f t="shared" si="11"/>
        <v>7835581.2727274895</v>
      </c>
    </row>
    <row r="506" spans="1:7" ht="12.95" customHeight="1" x14ac:dyDescent="0.25">
      <c r="A506" s="437">
        <v>4</v>
      </c>
      <c r="B506" s="427">
        <v>42164</v>
      </c>
      <c r="C506" s="428" t="s">
        <v>1167</v>
      </c>
      <c r="D506" s="428" t="s">
        <v>1168</v>
      </c>
      <c r="E506" s="457"/>
      <c r="F506" s="457">
        <v>99000</v>
      </c>
      <c r="G506" s="471">
        <f t="shared" si="11"/>
        <v>7736581.2727274895</v>
      </c>
    </row>
    <row r="507" spans="1:7" ht="12.95" customHeight="1" x14ac:dyDescent="0.25">
      <c r="A507" s="437">
        <v>5</v>
      </c>
      <c r="B507" s="427">
        <v>42165</v>
      </c>
      <c r="C507" s="428" t="s">
        <v>1169</v>
      </c>
      <c r="D507" s="428" t="str">
        <f t="shared" ref="D507:D508" si="12">D506</f>
        <v>120,12027,115,012,5,2,2,01,01</v>
      </c>
      <c r="E507" s="457">
        <v>21368000</v>
      </c>
      <c r="F507" s="457"/>
      <c r="G507" s="471">
        <f t="shared" si="11"/>
        <v>29104581.272727489</v>
      </c>
    </row>
    <row r="508" spans="1:7" ht="12.95" customHeight="1" x14ac:dyDescent="0.25">
      <c r="A508" s="437">
        <v>6</v>
      </c>
      <c r="B508" s="427">
        <v>42165</v>
      </c>
      <c r="C508" s="428" t="s">
        <v>1170</v>
      </c>
      <c r="D508" s="428" t="str">
        <f t="shared" si="12"/>
        <v>120,12027,115,012,5,2,2,01,01</v>
      </c>
      <c r="E508" s="457"/>
      <c r="F508" s="457">
        <v>21368000</v>
      </c>
      <c r="G508" s="471">
        <f t="shared" si="11"/>
        <v>7736581.2727274895</v>
      </c>
    </row>
    <row r="509" spans="1:7" ht="12.95" customHeight="1" x14ac:dyDescent="0.25">
      <c r="A509" s="437">
        <v>7</v>
      </c>
      <c r="B509" s="427">
        <v>42170</v>
      </c>
      <c r="C509" s="428" t="s">
        <v>1184</v>
      </c>
      <c r="D509" s="428" t="s">
        <v>1185</v>
      </c>
      <c r="E509" s="457"/>
      <c r="F509" s="457">
        <v>730000</v>
      </c>
      <c r="G509" s="471">
        <f t="shared" si="11"/>
        <v>7006581.2727274895</v>
      </c>
    </row>
    <row r="510" spans="1:7" ht="12.95" customHeight="1" x14ac:dyDescent="0.25">
      <c r="A510" s="437">
        <v>8</v>
      </c>
      <c r="B510" s="427">
        <v>42170</v>
      </c>
      <c r="C510" s="428" t="s">
        <v>1186</v>
      </c>
      <c r="D510" s="428"/>
      <c r="E510" s="457">
        <v>59500</v>
      </c>
      <c r="F510" s="457"/>
      <c r="G510" s="471">
        <f t="shared" si="11"/>
        <v>7066081.2727274895</v>
      </c>
    </row>
    <row r="511" spans="1:7" ht="12.95" customHeight="1" x14ac:dyDescent="0.25">
      <c r="A511" s="437">
        <v>9</v>
      </c>
      <c r="B511" s="427">
        <v>42171</v>
      </c>
      <c r="C511" s="428" t="s">
        <v>1191</v>
      </c>
      <c r="D511" s="428" t="s">
        <v>907</v>
      </c>
      <c r="E511" s="457"/>
      <c r="F511" s="457">
        <v>250000</v>
      </c>
      <c r="G511" s="471">
        <f t="shared" si="11"/>
        <v>6816081.2727274895</v>
      </c>
    </row>
    <row r="512" spans="1:7" ht="12.95" customHeight="1" x14ac:dyDescent="0.25">
      <c r="A512" s="437">
        <v>10</v>
      </c>
      <c r="B512" s="427">
        <v>42175</v>
      </c>
      <c r="C512" s="428" t="s">
        <v>1196</v>
      </c>
      <c r="D512" s="428" t="s">
        <v>885</v>
      </c>
      <c r="E512" s="457"/>
      <c r="F512" s="457">
        <v>676575</v>
      </c>
      <c r="G512" s="471">
        <f t="shared" si="11"/>
        <v>6139506.2727274895</v>
      </c>
    </row>
    <row r="513" spans="1:7" ht="12.95" customHeight="1" x14ac:dyDescent="0.25">
      <c r="A513" s="437">
        <v>11</v>
      </c>
      <c r="B513" s="427">
        <v>42177</v>
      </c>
      <c r="C513" s="428" t="s">
        <v>1171</v>
      </c>
      <c r="D513" s="428" t="s">
        <v>1172</v>
      </c>
      <c r="E513" s="457"/>
      <c r="F513" s="457">
        <v>330000</v>
      </c>
      <c r="G513" s="471">
        <f t="shared" si="11"/>
        <v>5809506.2727274895</v>
      </c>
    </row>
    <row r="514" spans="1:7" ht="12.95" customHeight="1" x14ac:dyDescent="0.25">
      <c r="A514" s="437">
        <v>12</v>
      </c>
      <c r="B514" s="427">
        <v>42177</v>
      </c>
      <c r="C514" s="428" t="s">
        <v>1173</v>
      </c>
      <c r="D514" s="428"/>
      <c r="E514" s="457">
        <v>13200</v>
      </c>
      <c r="F514" s="457"/>
      <c r="G514" s="471">
        <f t="shared" si="11"/>
        <v>5822706.2727274895</v>
      </c>
    </row>
    <row r="515" spans="1:7" ht="12.95" customHeight="1" x14ac:dyDescent="0.25">
      <c r="A515" s="437">
        <v>13</v>
      </c>
      <c r="B515" s="427">
        <v>42177</v>
      </c>
      <c r="C515" s="428" t="s">
        <v>1202</v>
      </c>
      <c r="D515" s="428" t="s">
        <v>879</v>
      </c>
      <c r="E515" s="457"/>
      <c r="F515" s="457">
        <v>375000</v>
      </c>
      <c r="G515" s="471">
        <f t="shared" si="11"/>
        <v>5447706.2727274895</v>
      </c>
    </row>
    <row r="516" spans="1:7" ht="12.95" customHeight="1" x14ac:dyDescent="0.25">
      <c r="A516" s="437">
        <v>14</v>
      </c>
      <c r="B516" s="428"/>
      <c r="C516" s="428" t="s">
        <v>1203</v>
      </c>
      <c r="D516" s="428"/>
      <c r="E516" s="457"/>
      <c r="F516" s="457"/>
      <c r="G516" s="471">
        <f t="shared" si="11"/>
        <v>5447706.2727274895</v>
      </c>
    </row>
    <row r="517" spans="1:7" ht="12.95" customHeight="1" x14ac:dyDescent="0.25">
      <c r="A517" s="437">
        <v>15</v>
      </c>
      <c r="B517" s="427">
        <v>42179</v>
      </c>
      <c r="C517" s="428" t="s">
        <v>1177</v>
      </c>
      <c r="D517" s="428" t="s">
        <v>1175</v>
      </c>
      <c r="E517" s="457"/>
      <c r="F517" s="457">
        <v>150000</v>
      </c>
      <c r="G517" s="471">
        <f t="shared" si="11"/>
        <v>5297706.2727274895</v>
      </c>
    </row>
    <row r="518" spans="1:7" ht="12.95" customHeight="1" x14ac:dyDescent="0.25">
      <c r="A518" s="437">
        <v>16</v>
      </c>
      <c r="B518" s="427">
        <v>42179</v>
      </c>
      <c r="C518" s="428" t="s">
        <v>1178</v>
      </c>
      <c r="D518" s="428"/>
      <c r="E518" s="457">
        <v>6000</v>
      </c>
      <c r="F518" s="457"/>
      <c r="G518" s="471">
        <f t="shared" si="11"/>
        <v>5303706.2727274895</v>
      </c>
    </row>
    <row r="519" spans="1:7" ht="12.95" customHeight="1" x14ac:dyDescent="0.25">
      <c r="A519" s="437">
        <v>17</v>
      </c>
      <c r="B519" s="427">
        <v>42179</v>
      </c>
      <c r="C519" s="428" t="s">
        <v>1179</v>
      </c>
      <c r="D519" s="428" t="s">
        <v>1175</v>
      </c>
      <c r="E519" s="457"/>
      <c r="F519" s="457">
        <v>300000</v>
      </c>
      <c r="G519" s="471">
        <f t="shared" si="11"/>
        <v>5003706.2727274895</v>
      </c>
    </row>
    <row r="520" spans="1:7" ht="12.95" customHeight="1" x14ac:dyDescent="0.25">
      <c r="A520" s="437"/>
      <c r="B520" s="428"/>
      <c r="C520" s="428" t="s">
        <v>1180</v>
      </c>
      <c r="D520" s="428"/>
      <c r="E520" s="457"/>
      <c r="F520" s="457"/>
      <c r="G520" s="471">
        <f t="shared" si="11"/>
        <v>5003706.2727274895</v>
      </c>
    </row>
    <row r="521" spans="1:7" ht="12.95" customHeight="1" x14ac:dyDescent="0.25">
      <c r="A521" s="437">
        <v>18</v>
      </c>
      <c r="B521" s="427">
        <v>42179</v>
      </c>
      <c r="C521" s="428" t="s">
        <v>1181</v>
      </c>
      <c r="D521" s="428"/>
      <c r="E521" s="457">
        <v>12000</v>
      </c>
      <c r="F521" s="457"/>
      <c r="G521" s="471">
        <f t="shared" si="11"/>
        <v>5015706.2727274895</v>
      </c>
    </row>
    <row r="522" spans="1:7" ht="12.95" customHeight="1" x14ac:dyDescent="0.25">
      <c r="A522" s="437">
        <v>19</v>
      </c>
      <c r="B522" s="427">
        <v>42181</v>
      </c>
      <c r="C522" s="428" t="s">
        <v>1194</v>
      </c>
      <c r="D522" s="428" t="s">
        <v>1195</v>
      </c>
      <c r="E522" s="457"/>
      <c r="F522" s="457">
        <v>70000</v>
      </c>
      <c r="G522" s="471">
        <f t="shared" si="11"/>
        <v>4945706.2727274895</v>
      </c>
    </row>
    <row r="523" spans="1:7" ht="12.95" customHeight="1" x14ac:dyDescent="0.25">
      <c r="A523" s="437">
        <v>20</v>
      </c>
      <c r="B523" s="427">
        <v>42181</v>
      </c>
      <c r="C523" s="428" t="s">
        <v>1200</v>
      </c>
      <c r="D523" s="428" t="s">
        <v>981</v>
      </c>
      <c r="E523" s="457"/>
      <c r="F523" s="457">
        <v>87500</v>
      </c>
      <c r="G523" s="471">
        <f t="shared" si="11"/>
        <v>4858206.2727274895</v>
      </c>
    </row>
    <row r="524" spans="1:7" ht="12.95" customHeight="1" x14ac:dyDescent="0.25">
      <c r="A524" s="437"/>
      <c r="B524" s="428"/>
      <c r="C524" s="428" t="s">
        <v>1201</v>
      </c>
      <c r="D524" s="428"/>
      <c r="E524" s="457"/>
      <c r="F524" s="457"/>
      <c r="G524" s="471">
        <f t="shared" si="11"/>
        <v>4858206.2727274895</v>
      </c>
    </row>
    <row r="525" spans="1:7" ht="12.95" customHeight="1" x14ac:dyDescent="0.25">
      <c r="A525" s="437">
        <v>21</v>
      </c>
      <c r="B525" s="427">
        <v>42184</v>
      </c>
      <c r="C525" s="428" t="s">
        <v>1182</v>
      </c>
      <c r="D525" s="428" t="s">
        <v>1183</v>
      </c>
      <c r="E525" s="457"/>
      <c r="F525" s="457">
        <v>72000</v>
      </c>
      <c r="G525" s="471">
        <f t="shared" si="11"/>
        <v>4786206.2727274895</v>
      </c>
    </row>
    <row r="526" spans="1:7" ht="12.95" customHeight="1" x14ac:dyDescent="0.25">
      <c r="A526" s="437">
        <v>22</v>
      </c>
      <c r="B526" s="427">
        <v>42184</v>
      </c>
      <c r="C526" s="428" t="s">
        <v>1187</v>
      </c>
      <c r="D526" s="428" t="s">
        <v>1188</v>
      </c>
      <c r="E526" s="457"/>
      <c r="F526" s="457">
        <v>15000</v>
      </c>
      <c r="G526" s="471">
        <f t="shared" si="11"/>
        <v>4771206.2727274895</v>
      </c>
    </row>
    <row r="527" spans="1:7" ht="12.95" customHeight="1" x14ac:dyDescent="0.25">
      <c r="A527" s="437">
        <v>23</v>
      </c>
      <c r="B527" s="427">
        <v>42184</v>
      </c>
      <c r="C527" s="428" t="s">
        <v>1189</v>
      </c>
      <c r="D527" s="428" t="s">
        <v>1190</v>
      </c>
      <c r="E527" s="457"/>
      <c r="F527" s="457">
        <v>179500</v>
      </c>
      <c r="G527" s="471">
        <f t="shared" si="11"/>
        <v>4591706.2727274895</v>
      </c>
    </row>
    <row r="528" spans="1:7" ht="12.95" customHeight="1" x14ac:dyDescent="0.25">
      <c r="A528" s="437">
        <v>24</v>
      </c>
      <c r="B528" s="427">
        <v>42184</v>
      </c>
      <c r="C528" s="428" t="s">
        <v>1197</v>
      </c>
      <c r="D528" s="428" t="s">
        <v>889</v>
      </c>
      <c r="E528" s="457"/>
      <c r="F528" s="457">
        <v>154000</v>
      </c>
      <c r="G528" s="471">
        <f t="shared" si="11"/>
        <v>4437706.2727274895</v>
      </c>
    </row>
    <row r="529" spans="1:7" ht="12.95" customHeight="1" x14ac:dyDescent="0.25">
      <c r="A529" s="437">
        <v>25</v>
      </c>
      <c r="B529" s="427">
        <v>42184</v>
      </c>
      <c r="C529" s="428" t="s">
        <v>1198</v>
      </c>
      <c r="D529" s="428" t="s">
        <v>1199</v>
      </c>
      <c r="E529" s="457"/>
      <c r="F529" s="457">
        <v>650000</v>
      </c>
      <c r="G529" s="471">
        <f t="shared" si="11"/>
        <v>3787706.2727274895</v>
      </c>
    </row>
    <row r="530" spans="1:7" ht="12.95" customHeight="1" x14ac:dyDescent="0.25">
      <c r="A530" s="437">
        <v>26</v>
      </c>
      <c r="B530" s="427">
        <v>42184</v>
      </c>
      <c r="C530" s="428" t="s">
        <v>1174</v>
      </c>
      <c r="D530" s="428" t="s">
        <v>1175</v>
      </c>
      <c r="E530" s="457"/>
      <c r="F530" s="457">
        <v>125000</v>
      </c>
      <c r="G530" s="471">
        <f t="shared" si="11"/>
        <v>3662706.2727274895</v>
      </c>
    </row>
    <row r="531" spans="1:7" ht="12.95" customHeight="1" x14ac:dyDescent="0.25">
      <c r="A531" s="437">
        <v>27</v>
      </c>
      <c r="B531" s="427">
        <v>42184</v>
      </c>
      <c r="C531" s="428" t="s">
        <v>1176</v>
      </c>
      <c r="D531" s="428"/>
      <c r="E531" s="457">
        <v>5000</v>
      </c>
      <c r="F531" s="457"/>
      <c r="G531" s="471">
        <f t="shared" si="11"/>
        <v>3667706.2727274895</v>
      </c>
    </row>
    <row r="532" spans="1:7" ht="12.95" customHeight="1" x14ac:dyDescent="0.25">
      <c r="A532" s="437">
        <v>28</v>
      </c>
      <c r="B532" s="427">
        <v>42184</v>
      </c>
      <c r="C532" s="428" t="s">
        <v>1204</v>
      </c>
      <c r="D532" s="428" t="s">
        <v>1080</v>
      </c>
      <c r="E532" s="457"/>
      <c r="F532" s="457">
        <v>87000</v>
      </c>
      <c r="G532" s="471">
        <f t="shared" si="11"/>
        <v>3580706.2727274895</v>
      </c>
    </row>
    <row r="533" spans="1:7" ht="12.95" customHeight="1" x14ac:dyDescent="0.25">
      <c r="A533" s="437">
        <v>29</v>
      </c>
      <c r="B533" s="427">
        <v>42184</v>
      </c>
      <c r="C533" s="428" t="s">
        <v>1205</v>
      </c>
      <c r="D533" s="428" t="s">
        <v>983</v>
      </c>
      <c r="E533" s="457"/>
      <c r="F533" s="457">
        <v>100000</v>
      </c>
      <c r="G533" s="471">
        <f t="shared" si="11"/>
        <v>3480706.2727274895</v>
      </c>
    </row>
    <row r="534" spans="1:7" ht="12.95" customHeight="1" x14ac:dyDescent="0.25">
      <c r="A534" s="437">
        <v>30</v>
      </c>
      <c r="B534" s="427">
        <v>42184</v>
      </c>
      <c r="C534" s="428" t="s">
        <v>1206</v>
      </c>
      <c r="D534" s="428" t="s">
        <v>950</v>
      </c>
      <c r="E534" s="457"/>
      <c r="F534" s="457">
        <v>165000</v>
      </c>
      <c r="G534" s="471">
        <f t="shared" si="11"/>
        <v>3315706.2727274895</v>
      </c>
    </row>
    <row r="535" spans="1:7" ht="12.95" customHeight="1" x14ac:dyDescent="0.25">
      <c r="A535" s="437">
        <v>31</v>
      </c>
      <c r="B535" s="427">
        <v>42184</v>
      </c>
      <c r="C535" s="428" t="s">
        <v>1207</v>
      </c>
      <c r="D535" s="428" t="s">
        <v>990</v>
      </c>
      <c r="E535" s="457"/>
      <c r="F535" s="457">
        <v>900000</v>
      </c>
      <c r="G535" s="471">
        <f t="shared" si="11"/>
        <v>2415706.2727274895</v>
      </c>
    </row>
    <row r="536" spans="1:7" ht="12.95" customHeight="1" x14ac:dyDescent="0.25">
      <c r="A536" s="437">
        <v>32</v>
      </c>
      <c r="B536" s="427">
        <v>42184</v>
      </c>
      <c r="C536" s="428" t="s">
        <v>1208</v>
      </c>
      <c r="D536" s="428" t="s">
        <v>1209</v>
      </c>
      <c r="E536" s="457"/>
      <c r="F536" s="457">
        <v>101500</v>
      </c>
      <c r="G536" s="471">
        <f t="shared" si="11"/>
        <v>2314206.2727274895</v>
      </c>
    </row>
    <row r="537" spans="1:7" ht="12.95" customHeight="1" x14ac:dyDescent="0.25">
      <c r="A537" s="437"/>
      <c r="B537" s="428"/>
      <c r="C537" s="428" t="s">
        <v>1210</v>
      </c>
      <c r="D537" s="428"/>
      <c r="E537" s="457"/>
      <c r="F537" s="457"/>
      <c r="G537" s="471">
        <f t="shared" si="11"/>
        <v>2314206.2727274895</v>
      </c>
    </row>
    <row r="538" spans="1:7" ht="12.95" customHeight="1" x14ac:dyDescent="0.25">
      <c r="A538" s="437">
        <v>33</v>
      </c>
      <c r="B538" s="427">
        <v>42184</v>
      </c>
      <c r="C538" s="428" t="s">
        <v>1211</v>
      </c>
      <c r="D538" s="428" t="s">
        <v>1212</v>
      </c>
      <c r="E538" s="457"/>
      <c r="F538" s="440">
        <v>75000</v>
      </c>
      <c r="G538" s="471">
        <f t="shared" si="11"/>
        <v>2239206.2727274895</v>
      </c>
    </row>
    <row r="539" spans="1:7" ht="12.95" customHeight="1" x14ac:dyDescent="0.25">
      <c r="A539" s="437"/>
      <c r="B539" s="428"/>
      <c r="C539" s="428" t="s">
        <v>1213</v>
      </c>
      <c r="D539" s="428"/>
      <c r="E539" s="457"/>
      <c r="F539" s="440"/>
      <c r="G539" s="471">
        <f t="shared" si="11"/>
        <v>2239206.2727274895</v>
      </c>
    </row>
    <row r="540" spans="1:7" ht="12.95" customHeight="1" x14ac:dyDescent="0.25">
      <c r="A540" s="437">
        <v>34</v>
      </c>
      <c r="B540" s="427">
        <v>42184</v>
      </c>
      <c r="C540" s="428" t="s">
        <v>1214</v>
      </c>
      <c r="D540" s="428" t="s">
        <v>1212</v>
      </c>
      <c r="E540" s="457"/>
      <c r="F540" s="440">
        <v>150000</v>
      </c>
      <c r="G540" s="471">
        <f t="shared" si="11"/>
        <v>2089206.2727274895</v>
      </c>
    </row>
    <row r="541" spans="1:7" ht="12.95" customHeight="1" x14ac:dyDescent="0.25">
      <c r="A541" s="437"/>
      <c r="B541" s="428"/>
      <c r="C541" s="428" t="s">
        <v>1215</v>
      </c>
      <c r="D541" s="428"/>
      <c r="E541" s="457"/>
      <c r="F541" s="440"/>
      <c r="G541" s="471">
        <f t="shared" si="11"/>
        <v>2089206.2727274895</v>
      </c>
    </row>
    <row r="542" spans="1:7" ht="12.95" customHeight="1" x14ac:dyDescent="0.25">
      <c r="A542" s="437">
        <v>35</v>
      </c>
      <c r="B542" s="427">
        <v>42184</v>
      </c>
      <c r="C542" s="428" t="s">
        <v>1216</v>
      </c>
      <c r="D542" s="428" t="s">
        <v>1212</v>
      </c>
      <c r="E542" s="457"/>
      <c r="F542" s="440">
        <v>225000</v>
      </c>
      <c r="G542" s="471">
        <f t="shared" si="11"/>
        <v>1864206.2727274895</v>
      </c>
    </row>
    <row r="543" spans="1:7" ht="12.95" customHeight="1" x14ac:dyDescent="0.25">
      <c r="A543" s="437"/>
      <c r="B543" s="428"/>
      <c r="C543" s="428" t="s">
        <v>1215</v>
      </c>
      <c r="D543" s="428"/>
      <c r="E543" s="457"/>
      <c r="F543" s="440"/>
      <c r="G543" s="471">
        <f t="shared" si="11"/>
        <v>1864206.2727274895</v>
      </c>
    </row>
    <row r="544" spans="1:7" ht="12.95" customHeight="1" x14ac:dyDescent="0.25">
      <c r="A544" s="437">
        <v>36</v>
      </c>
      <c r="B544" s="427">
        <v>42184</v>
      </c>
      <c r="C544" s="428" t="s">
        <v>1217</v>
      </c>
      <c r="D544" s="428" t="s">
        <v>1212</v>
      </c>
      <c r="E544" s="457"/>
      <c r="F544" s="440">
        <v>75000</v>
      </c>
      <c r="G544" s="471">
        <f t="shared" si="11"/>
        <v>1789206.2727274895</v>
      </c>
    </row>
    <row r="545" spans="1:7" ht="12.95" customHeight="1" x14ac:dyDescent="0.25">
      <c r="A545" s="437"/>
      <c r="B545" s="428"/>
      <c r="C545" s="428" t="s">
        <v>1213</v>
      </c>
      <c r="D545" s="428"/>
      <c r="E545" s="457"/>
      <c r="F545" s="440"/>
      <c r="G545" s="471">
        <f t="shared" si="11"/>
        <v>1789206.2727274895</v>
      </c>
    </row>
    <row r="546" spans="1:7" ht="12.95" customHeight="1" x14ac:dyDescent="0.25">
      <c r="A546" s="437">
        <v>37</v>
      </c>
      <c r="B546" s="427">
        <v>42184</v>
      </c>
      <c r="C546" s="428" t="s">
        <v>1218</v>
      </c>
      <c r="D546" s="428" t="s">
        <v>1212</v>
      </c>
      <c r="E546" s="457"/>
      <c r="F546" s="440">
        <v>150000</v>
      </c>
      <c r="G546" s="471">
        <f t="shared" si="11"/>
        <v>1639206.2727274895</v>
      </c>
    </row>
    <row r="547" spans="1:7" ht="12.95" customHeight="1" x14ac:dyDescent="0.25">
      <c r="A547" s="437"/>
      <c r="B547" s="428"/>
      <c r="C547" s="428" t="s">
        <v>1219</v>
      </c>
      <c r="D547" s="428"/>
      <c r="E547" s="457"/>
      <c r="F547" s="440"/>
      <c r="G547" s="471">
        <f t="shared" si="11"/>
        <v>1639206.2727274895</v>
      </c>
    </row>
    <row r="548" spans="1:7" ht="12.95" customHeight="1" x14ac:dyDescent="0.25">
      <c r="A548" s="437">
        <v>38</v>
      </c>
      <c r="B548" s="427">
        <v>42184</v>
      </c>
      <c r="C548" s="428" t="s">
        <v>1220</v>
      </c>
      <c r="D548" s="428" t="s">
        <v>1212</v>
      </c>
      <c r="E548" s="457"/>
      <c r="F548" s="440">
        <v>75000</v>
      </c>
      <c r="G548" s="471">
        <f t="shared" si="11"/>
        <v>1564206.2727274895</v>
      </c>
    </row>
    <row r="549" spans="1:7" ht="12.95" customHeight="1" x14ac:dyDescent="0.25">
      <c r="A549" s="437"/>
      <c r="B549" s="428"/>
      <c r="C549" s="428" t="s">
        <v>1221</v>
      </c>
      <c r="D549" s="428"/>
      <c r="E549" s="457"/>
      <c r="F549" s="457"/>
      <c r="G549" s="471">
        <f t="shared" si="11"/>
        <v>1564206.2727274895</v>
      </c>
    </row>
    <row r="550" spans="1:7" ht="12.95" customHeight="1" x14ac:dyDescent="0.25">
      <c r="A550" s="437">
        <v>39</v>
      </c>
      <c r="B550" s="427">
        <v>42184</v>
      </c>
      <c r="C550" s="428" t="s">
        <v>1222</v>
      </c>
      <c r="D550" s="428" t="s">
        <v>1212</v>
      </c>
      <c r="E550" s="457"/>
      <c r="F550" s="457">
        <v>400000</v>
      </c>
      <c r="G550" s="471">
        <f t="shared" si="11"/>
        <v>1164206.2727274895</v>
      </c>
    </row>
    <row r="551" spans="1:7" ht="12.95" customHeight="1" x14ac:dyDescent="0.25">
      <c r="A551" s="437"/>
      <c r="B551" s="428"/>
      <c r="C551" s="428" t="s">
        <v>1223</v>
      </c>
      <c r="D551" s="428"/>
      <c r="E551" s="457"/>
      <c r="F551" s="457"/>
      <c r="G551" s="471">
        <f t="shared" si="11"/>
        <v>1164206.2727274895</v>
      </c>
    </row>
    <row r="552" spans="1:7" ht="12.95" customHeight="1" x14ac:dyDescent="0.25">
      <c r="A552" s="437">
        <v>40</v>
      </c>
      <c r="B552" s="427">
        <v>42184</v>
      </c>
      <c r="C552" s="428" t="s">
        <v>1224</v>
      </c>
      <c r="D552" s="428" t="s">
        <v>1212</v>
      </c>
      <c r="E552" s="457"/>
      <c r="F552" s="457">
        <v>150000</v>
      </c>
      <c r="G552" s="471">
        <f t="shared" si="11"/>
        <v>1014206.2727274895</v>
      </c>
    </row>
    <row r="553" spans="1:7" ht="12.95" customHeight="1" x14ac:dyDescent="0.25">
      <c r="A553" s="437"/>
      <c r="B553" s="428"/>
      <c r="C553" s="428" t="s">
        <v>1225</v>
      </c>
      <c r="D553" s="428"/>
      <c r="E553" s="457"/>
      <c r="F553" s="457"/>
      <c r="G553" s="471">
        <f t="shared" si="11"/>
        <v>1014206.2727274895</v>
      </c>
    </row>
    <row r="554" spans="1:7" ht="12.95" customHeight="1" x14ac:dyDescent="0.25">
      <c r="A554" s="437">
        <v>41</v>
      </c>
      <c r="B554" s="427">
        <v>42184</v>
      </c>
      <c r="C554" s="428" t="s">
        <v>1226</v>
      </c>
      <c r="D554" s="428" t="s">
        <v>1212</v>
      </c>
      <c r="E554" s="457"/>
      <c r="F554" s="457">
        <v>75000</v>
      </c>
      <c r="G554" s="471">
        <f t="shared" si="11"/>
        <v>939206.27272748947</v>
      </c>
    </row>
    <row r="555" spans="1:7" ht="12.95" customHeight="1" x14ac:dyDescent="0.25">
      <c r="A555" s="437"/>
      <c r="B555" s="428"/>
      <c r="C555" s="428" t="s">
        <v>1213</v>
      </c>
      <c r="D555" s="428"/>
      <c r="E555" s="457"/>
      <c r="F555" s="457"/>
      <c r="G555" s="471">
        <f t="shared" si="11"/>
        <v>939206.27272748947</v>
      </c>
    </row>
    <row r="556" spans="1:7" ht="12.95" customHeight="1" x14ac:dyDescent="0.25">
      <c r="A556" s="437">
        <v>42</v>
      </c>
      <c r="B556" s="427">
        <v>42184</v>
      </c>
      <c r="C556" s="428" t="s">
        <v>1227</v>
      </c>
      <c r="D556" s="428" t="s">
        <v>1212</v>
      </c>
      <c r="E556" s="457"/>
      <c r="F556" s="457">
        <v>100000</v>
      </c>
      <c r="G556" s="471">
        <f t="shared" si="11"/>
        <v>839206.27272748947</v>
      </c>
    </row>
    <row r="557" spans="1:7" ht="12.95" customHeight="1" x14ac:dyDescent="0.25">
      <c r="A557" s="437"/>
      <c r="B557" s="428"/>
      <c r="C557" s="428" t="s">
        <v>1228</v>
      </c>
      <c r="D557" s="428"/>
      <c r="E557" s="457"/>
      <c r="F557" s="457"/>
      <c r="G557" s="471">
        <f t="shared" si="11"/>
        <v>839206.27272748947</v>
      </c>
    </row>
    <row r="558" spans="1:7" ht="12.95" customHeight="1" x14ac:dyDescent="0.25">
      <c r="A558" s="437">
        <v>43</v>
      </c>
      <c r="B558" s="427">
        <v>42184</v>
      </c>
      <c r="C558" s="428" t="s">
        <v>1229</v>
      </c>
      <c r="D558" s="428" t="s">
        <v>1212</v>
      </c>
      <c r="E558" s="457"/>
      <c r="F558" s="457">
        <v>100000</v>
      </c>
      <c r="G558" s="471">
        <f t="shared" si="11"/>
        <v>739206.27272748947</v>
      </c>
    </row>
    <row r="559" spans="1:7" ht="12.95" customHeight="1" x14ac:dyDescent="0.25">
      <c r="A559" s="437"/>
      <c r="B559" s="428"/>
      <c r="C559" s="428" t="s">
        <v>1228</v>
      </c>
      <c r="D559" s="428"/>
      <c r="E559" s="457"/>
      <c r="F559" s="457"/>
      <c r="G559" s="471">
        <f t="shared" si="11"/>
        <v>739206.27272748947</v>
      </c>
    </row>
    <row r="560" spans="1:7" ht="12.95" customHeight="1" x14ac:dyDescent="0.25">
      <c r="A560" s="437">
        <v>44</v>
      </c>
      <c r="B560" s="427">
        <v>42184</v>
      </c>
      <c r="C560" s="428" t="s">
        <v>1230</v>
      </c>
      <c r="D560" s="428"/>
      <c r="E560" s="457"/>
      <c r="F560" s="457">
        <v>50250</v>
      </c>
      <c r="G560" s="471">
        <f t="shared" si="11"/>
        <v>688956.27272748947</v>
      </c>
    </row>
    <row r="561" spans="1:7" ht="12.95" customHeight="1" x14ac:dyDescent="0.25">
      <c r="A561" s="437">
        <v>45</v>
      </c>
      <c r="B561" s="427">
        <v>42184</v>
      </c>
      <c r="C561" s="428" t="s">
        <v>1231</v>
      </c>
      <c r="D561" s="428" t="str">
        <f>D503</f>
        <v>120,12027,00,00,5,1,1,01</v>
      </c>
      <c r="E561" s="457">
        <v>98498515</v>
      </c>
      <c r="F561" s="457"/>
      <c r="G561" s="471">
        <f t="shared" si="11"/>
        <v>99187471.272727489</v>
      </c>
    </row>
    <row r="562" spans="1:7" ht="12.95" customHeight="1" x14ac:dyDescent="0.25">
      <c r="A562" s="437">
        <v>46</v>
      </c>
      <c r="B562" s="427">
        <v>42184</v>
      </c>
      <c r="C562" s="428" t="s">
        <v>1232</v>
      </c>
      <c r="D562" s="428" t="s">
        <v>1233</v>
      </c>
      <c r="E562" s="457"/>
      <c r="F562" s="457">
        <v>15000</v>
      </c>
      <c r="G562" s="471">
        <f t="shared" si="11"/>
        <v>99172471.272727489</v>
      </c>
    </row>
    <row r="563" spans="1:7" ht="12.95" customHeight="1" x14ac:dyDescent="0.25">
      <c r="A563" s="437">
        <v>47</v>
      </c>
      <c r="B563" s="427">
        <v>42184</v>
      </c>
      <c r="C563" s="428" t="s">
        <v>1234</v>
      </c>
      <c r="D563" s="428" t="s">
        <v>1235</v>
      </c>
      <c r="E563" s="457"/>
      <c r="F563" s="457">
        <v>45000</v>
      </c>
      <c r="G563" s="471">
        <f t="shared" si="11"/>
        <v>99127471.272727489</v>
      </c>
    </row>
    <row r="564" spans="1:7" ht="12.95" customHeight="1" x14ac:dyDescent="0.25">
      <c r="A564" s="437">
        <v>48</v>
      </c>
      <c r="B564" s="427">
        <v>42185</v>
      </c>
      <c r="C564" s="428" t="s">
        <v>1192</v>
      </c>
      <c r="D564" s="428" t="s">
        <v>877</v>
      </c>
      <c r="E564" s="457"/>
      <c r="F564" s="457">
        <v>50250</v>
      </c>
      <c r="G564" s="471">
        <f t="shared" si="11"/>
        <v>99077221.272727489</v>
      </c>
    </row>
    <row r="565" spans="1:7" ht="12.95" customHeight="1" x14ac:dyDescent="0.25">
      <c r="A565" s="437"/>
      <c r="B565" s="427"/>
      <c r="C565" s="428" t="s">
        <v>1193</v>
      </c>
      <c r="D565" s="428"/>
      <c r="E565" s="457"/>
      <c r="F565" s="457"/>
      <c r="G565" s="471">
        <f t="shared" si="11"/>
        <v>99077221.272727489</v>
      </c>
    </row>
    <row r="566" spans="1:7" ht="12.95" customHeight="1" x14ac:dyDescent="0.25">
      <c r="A566" s="437"/>
      <c r="B566" s="427"/>
      <c r="C566" s="428"/>
      <c r="D566" s="428"/>
      <c r="E566" s="457"/>
      <c r="F566" s="457"/>
      <c r="G566" s="471"/>
    </row>
    <row r="567" spans="1:7" ht="12.95" customHeight="1" x14ac:dyDescent="0.25">
      <c r="A567" s="428"/>
      <c r="B567" s="428"/>
      <c r="C567" s="428"/>
      <c r="D567" s="428"/>
      <c r="E567" s="457"/>
      <c r="F567" s="457"/>
      <c r="G567" s="428"/>
    </row>
    <row r="568" spans="1:7" ht="12.95" customHeight="1" x14ac:dyDescent="0.25">
      <c r="A568" s="428"/>
      <c r="B568" s="428"/>
      <c r="C568" s="451" t="s">
        <v>804</v>
      </c>
      <c r="D568" s="428"/>
      <c r="E568" s="457">
        <f>E502</f>
        <v>2767992383.2727275</v>
      </c>
      <c r="F568" s="457">
        <f>F502</f>
        <v>2667182321</v>
      </c>
      <c r="G568" s="428"/>
    </row>
    <row r="569" spans="1:7" ht="12.95" customHeight="1" x14ac:dyDescent="0.25">
      <c r="A569" s="428"/>
      <c r="B569" s="428"/>
      <c r="C569" s="451" t="s">
        <v>805</v>
      </c>
      <c r="D569" s="428"/>
      <c r="E569" s="457">
        <f>SUM(E503:E567)</f>
        <v>123375406</v>
      </c>
      <c r="F569" s="457">
        <f>SUM(F503:F567)</f>
        <v>125108247</v>
      </c>
      <c r="G569" s="428"/>
    </row>
    <row r="570" spans="1:7" ht="12.95" customHeight="1" x14ac:dyDescent="0.25">
      <c r="A570" s="428"/>
      <c r="B570" s="428"/>
      <c r="C570" s="451" t="s">
        <v>806</v>
      </c>
      <c r="D570" s="428"/>
      <c r="E570" s="457">
        <f>E568+E569</f>
        <v>2891367789.2727275</v>
      </c>
      <c r="F570" s="457">
        <f>F568+F569</f>
        <v>2792290568</v>
      </c>
      <c r="G570" s="428"/>
    </row>
    <row r="571" spans="1:7" ht="12.95" customHeight="1" x14ac:dyDescent="0.25">
      <c r="A571" s="428"/>
      <c r="B571" s="428"/>
      <c r="C571" s="451" t="s">
        <v>807</v>
      </c>
      <c r="D571" s="428"/>
      <c r="E571" s="457"/>
      <c r="F571" s="457"/>
      <c r="G571" s="471">
        <f>E570-F570</f>
        <v>99077221.272727489</v>
      </c>
    </row>
    <row r="572" spans="1:7" ht="12.95" customHeight="1" x14ac:dyDescent="0.25">
      <c r="A572" s="428"/>
      <c r="B572" s="428"/>
      <c r="C572" s="451" t="s">
        <v>700</v>
      </c>
      <c r="D572" s="428"/>
      <c r="E572" s="457"/>
      <c r="F572" s="457"/>
      <c r="G572" s="479">
        <f>E570-F570</f>
        <v>99077221.272727489</v>
      </c>
    </row>
    <row r="573" spans="1:7" ht="12.95" customHeight="1" x14ac:dyDescent="0.25">
      <c r="A573" s="452" t="s">
        <v>808</v>
      </c>
      <c r="B573" s="452"/>
      <c r="C573" s="452"/>
      <c r="D573" s="452"/>
      <c r="E573" s="452"/>
      <c r="F573" s="452"/>
      <c r="G573" s="452"/>
    </row>
    <row r="574" spans="1:7" ht="12.95" customHeight="1" x14ac:dyDescent="0.25">
      <c r="A574" s="452" t="s">
        <v>809</v>
      </c>
      <c r="B574" s="452"/>
      <c r="C574" s="452"/>
      <c r="D574" s="452"/>
      <c r="E574" s="452"/>
      <c r="F574" s="452"/>
      <c r="G574" s="452"/>
    </row>
    <row r="575" spans="1:7" ht="12.95" customHeight="1" x14ac:dyDescent="0.25">
      <c r="A575" s="452"/>
      <c r="B575" s="453" t="s">
        <v>810</v>
      </c>
      <c r="C575" s="452" t="s">
        <v>811</v>
      </c>
      <c r="D575" s="432">
        <f>[3]TUNAI!G1229</f>
        <v>5981</v>
      </c>
      <c r="E575" s="452"/>
      <c r="F575" s="452"/>
      <c r="G575" s="452"/>
    </row>
    <row r="576" spans="1:7" ht="12.95" customHeight="1" x14ac:dyDescent="0.25">
      <c r="A576" s="452"/>
      <c r="B576" s="453" t="s">
        <v>812</v>
      </c>
      <c r="C576" s="452" t="s">
        <v>813</v>
      </c>
      <c r="D576" s="432">
        <f>'[3]SALDO BANK'!G525</f>
        <v>0</v>
      </c>
      <c r="E576" s="452"/>
      <c r="F576" s="454"/>
      <c r="G576" s="452"/>
    </row>
    <row r="577" spans="1:7" ht="12.95" customHeight="1" x14ac:dyDescent="0.25">
      <c r="A577" s="452"/>
      <c r="B577" s="453" t="s">
        <v>814</v>
      </c>
      <c r="C577" s="452" t="s">
        <v>815</v>
      </c>
      <c r="D577" s="432">
        <f>E561</f>
        <v>98498515</v>
      </c>
      <c r="E577" s="452"/>
      <c r="F577" s="454"/>
      <c r="G577" s="452"/>
    </row>
    <row r="578" spans="1:7" ht="12.95" customHeight="1" x14ac:dyDescent="0.25">
      <c r="A578" s="452"/>
      <c r="B578" s="453" t="s">
        <v>816</v>
      </c>
      <c r="C578" s="452" t="s">
        <v>817</v>
      </c>
      <c r="D578" s="432">
        <f>[3]PAJAK!G692</f>
        <v>615155.2727272734</v>
      </c>
      <c r="E578" s="452"/>
      <c r="F578" s="452"/>
      <c r="G578" s="452"/>
    </row>
    <row r="579" spans="1:7" ht="12.95" customHeight="1" x14ac:dyDescent="0.25">
      <c r="A579" s="452"/>
      <c r="B579" s="452"/>
      <c r="C579" s="452"/>
      <c r="D579" s="434">
        <f>SUM(D575:D578)</f>
        <v>99119651.272727281</v>
      </c>
      <c r="E579" s="452"/>
      <c r="F579" s="452"/>
      <c r="G579" s="452"/>
    </row>
    <row r="580" spans="1:7" ht="12.95" customHeight="1" x14ac:dyDescent="0.25">
      <c r="A580" s="452"/>
      <c r="B580" s="452"/>
      <c r="C580" s="452"/>
      <c r="D580" s="452"/>
      <c r="E580" s="631" t="s">
        <v>1236</v>
      </c>
      <c r="F580" s="631"/>
      <c r="G580" s="631"/>
    </row>
    <row r="581" spans="1:7" ht="12.95" customHeight="1" x14ac:dyDescent="0.25">
      <c r="A581" s="452"/>
      <c r="B581" s="452"/>
      <c r="C581" s="452"/>
      <c r="D581" s="454">
        <f>D578+D575</f>
        <v>621136.2727272734</v>
      </c>
      <c r="E581" s="452"/>
      <c r="F581" s="452"/>
      <c r="G581" s="452"/>
    </row>
    <row r="582" spans="1:7" ht="12.95" customHeight="1" x14ac:dyDescent="0.25">
      <c r="A582" s="631" t="s">
        <v>713</v>
      </c>
      <c r="B582" s="631"/>
      <c r="C582" s="631"/>
      <c r="D582" s="452"/>
      <c r="E582" s="631" t="s">
        <v>714</v>
      </c>
      <c r="F582" s="631"/>
      <c r="G582" s="631"/>
    </row>
    <row r="583" spans="1:7" ht="12.95" customHeight="1" x14ac:dyDescent="0.25">
      <c r="A583" s="631" t="s">
        <v>819</v>
      </c>
      <c r="B583" s="631"/>
      <c r="C583" s="631"/>
      <c r="D583" s="452"/>
      <c r="E583" s="452"/>
      <c r="F583" s="452"/>
      <c r="G583" s="452"/>
    </row>
    <row r="584" spans="1:7" ht="12.95" customHeight="1" x14ac:dyDescent="0.25">
      <c r="A584" s="452"/>
      <c r="B584" s="452"/>
      <c r="C584" s="452"/>
      <c r="D584" s="452"/>
      <c r="E584" s="452"/>
      <c r="F584" s="452"/>
      <c r="G584" s="452"/>
    </row>
    <row r="585" spans="1:7" ht="12.95" customHeight="1" x14ac:dyDescent="0.25">
      <c r="A585" s="452"/>
      <c r="B585" s="452"/>
      <c r="C585" s="452"/>
      <c r="D585" s="452"/>
      <c r="E585" s="452"/>
      <c r="F585" s="452"/>
      <c r="G585" s="452"/>
    </row>
    <row r="586" spans="1:7" ht="12.95" customHeight="1" x14ac:dyDescent="0.25">
      <c r="A586" s="452"/>
      <c r="B586" s="452"/>
      <c r="C586" s="452"/>
      <c r="D586" s="452"/>
      <c r="E586" s="452"/>
      <c r="F586" s="452"/>
      <c r="G586" s="452"/>
    </row>
    <row r="587" spans="1:7" ht="12.95" customHeight="1" x14ac:dyDescent="0.25">
      <c r="A587" s="452"/>
      <c r="B587" s="452"/>
      <c r="C587" s="452"/>
      <c r="D587" s="452"/>
      <c r="E587" s="452"/>
      <c r="F587" s="452"/>
      <c r="G587" s="452"/>
    </row>
    <row r="588" spans="1:7" ht="12.95" customHeight="1" x14ac:dyDescent="0.25">
      <c r="A588" s="632" t="s">
        <v>1237</v>
      </c>
      <c r="B588" s="632"/>
      <c r="C588" s="632"/>
      <c r="D588" s="452"/>
      <c r="E588" s="632" t="s">
        <v>716</v>
      </c>
      <c r="F588" s="632"/>
      <c r="G588" s="632"/>
    </row>
    <row r="589" spans="1:7" ht="12.95" customHeight="1" x14ac:dyDescent="0.25">
      <c r="A589" s="631" t="s">
        <v>1238</v>
      </c>
      <c r="B589" s="631"/>
      <c r="C589" s="631"/>
      <c r="D589" s="452"/>
      <c r="E589" s="631" t="s">
        <v>822</v>
      </c>
      <c r="F589" s="631"/>
      <c r="G589" s="631"/>
    </row>
    <row r="590" spans="1:7" ht="12.95" customHeight="1" x14ac:dyDescent="0.25">
      <c r="A590" s="475"/>
      <c r="B590" s="475"/>
      <c r="C590" s="475"/>
      <c r="D590" s="475"/>
      <c r="E590" s="475"/>
      <c r="F590" s="475"/>
      <c r="G590" s="475"/>
    </row>
    <row r="591" spans="1:7" ht="12.95" customHeight="1" x14ac:dyDescent="0.25">
      <c r="A591" s="633" t="s">
        <v>627</v>
      </c>
      <c r="B591" s="633"/>
      <c r="C591" s="633"/>
      <c r="D591" s="633"/>
      <c r="E591" s="633"/>
      <c r="F591" s="633"/>
      <c r="G591" s="633"/>
    </row>
    <row r="592" spans="1:7" ht="12.95" customHeight="1" x14ac:dyDescent="0.25">
      <c r="A592" s="633" t="s">
        <v>629</v>
      </c>
      <c r="B592" s="633"/>
      <c r="C592" s="633"/>
      <c r="D592" s="633"/>
      <c r="E592" s="633"/>
      <c r="F592" s="633"/>
      <c r="G592" s="633"/>
    </row>
    <row r="593" spans="1:7" ht="12.95" customHeight="1" x14ac:dyDescent="0.25">
      <c r="A593" s="633" t="s">
        <v>791</v>
      </c>
      <c r="B593" s="633"/>
      <c r="C593" s="633"/>
      <c r="D593" s="633"/>
      <c r="E593" s="633"/>
      <c r="F593" s="633"/>
      <c r="G593" s="633"/>
    </row>
    <row r="594" spans="1:7" ht="12.95" customHeight="1" x14ac:dyDescent="0.25">
      <c r="A594" s="633" t="s">
        <v>792</v>
      </c>
      <c r="B594" s="633"/>
      <c r="C594" s="633"/>
      <c r="D594" s="633"/>
      <c r="E594" s="633"/>
      <c r="F594" s="633"/>
      <c r="G594" s="633"/>
    </row>
    <row r="595" spans="1:7" ht="12.95" customHeight="1" x14ac:dyDescent="0.25">
      <c r="A595" s="633" t="s">
        <v>1239</v>
      </c>
      <c r="B595" s="633"/>
      <c r="C595" s="633"/>
      <c r="D595" s="633"/>
      <c r="E595" s="633"/>
      <c r="F595" s="633"/>
      <c r="G595" s="633"/>
    </row>
    <row r="596" spans="1:7" ht="12.95" customHeight="1" x14ac:dyDescent="0.25">
      <c r="A596" s="455"/>
      <c r="B596" s="455"/>
      <c r="C596" s="455"/>
      <c r="D596" s="455"/>
      <c r="E596" s="455"/>
      <c r="F596" s="455"/>
      <c r="G596" s="455"/>
    </row>
    <row r="597" spans="1:7" ht="12.95" customHeight="1" x14ac:dyDescent="0.25">
      <c r="A597" s="456" t="s">
        <v>630</v>
      </c>
      <c r="B597" s="456" t="s">
        <v>794</v>
      </c>
      <c r="C597" s="456" t="s">
        <v>2</v>
      </c>
      <c r="D597" s="456" t="s">
        <v>795</v>
      </c>
      <c r="E597" s="456" t="s">
        <v>796</v>
      </c>
      <c r="F597" s="456" t="s">
        <v>797</v>
      </c>
      <c r="G597" s="456" t="s">
        <v>721</v>
      </c>
    </row>
    <row r="598" spans="1:7" ht="12.95" customHeight="1" x14ac:dyDescent="0.25">
      <c r="A598" s="428"/>
      <c r="B598" s="428"/>
      <c r="C598" s="438" t="s">
        <v>798</v>
      </c>
      <c r="D598" s="428"/>
      <c r="E598" s="471">
        <f>E570</f>
        <v>2891367789.2727275</v>
      </c>
      <c r="F598" s="471">
        <f>F570</f>
        <v>2792290568</v>
      </c>
      <c r="G598" s="471">
        <f>E598-F598</f>
        <v>99077221.272727489</v>
      </c>
    </row>
    <row r="599" spans="1:7" ht="12.95" customHeight="1" x14ac:dyDescent="0.25">
      <c r="A599" s="437">
        <v>1</v>
      </c>
      <c r="B599" s="427">
        <v>42186</v>
      </c>
      <c r="C599" s="428" t="s">
        <v>1240</v>
      </c>
      <c r="D599" s="428" t="str">
        <f>D503</f>
        <v>120,12027,00,00,5,1,1,01</v>
      </c>
      <c r="E599" s="457"/>
      <c r="F599" s="457">
        <v>98498515</v>
      </c>
      <c r="G599" s="471">
        <f>G598+E599-F599</f>
        <v>578706.27272748947</v>
      </c>
    </row>
    <row r="600" spans="1:7" ht="12.95" customHeight="1" x14ac:dyDescent="0.25">
      <c r="A600" s="437">
        <v>2</v>
      </c>
      <c r="B600" s="427">
        <v>42187</v>
      </c>
      <c r="C600" s="428" t="s">
        <v>1241</v>
      </c>
      <c r="D600" s="428" t="str">
        <f>D504</f>
        <v>120,12027,00,00,5,1,1,01</v>
      </c>
      <c r="E600" s="457">
        <v>92427950</v>
      </c>
      <c r="F600" s="457"/>
      <c r="G600" s="471">
        <f t="shared" ref="G600:G606" si="13">G599+E600-F600</f>
        <v>93006656.272727489</v>
      </c>
    </row>
    <row r="601" spans="1:7" ht="12.95" customHeight="1" x14ac:dyDescent="0.25">
      <c r="A601" s="437">
        <v>3</v>
      </c>
      <c r="B601" s="427">
        <v>42187</v>
      </c>
      <c r="C601" s="428" t="s">
        <v>1242</v>
      </c>
      <c r="D601" s="428" t="str">
        <f>D505</f>
        <v>120,12027,00,00,5,1,1,01</v>
      </c>
      <c r="E601" s="457"/>
      <c r="F601" s="457">
        <v>92427950</v>
      </c>
      <c r="G601" s="471">
        <f t="shared" si="13"/>
        <v>578706.27272748947</v>
      </c>
    </row>
    <row r="602" spans="1:7" ht="12.95" customHeight="1" x14ac:dyDescent="0.25">
      <c r="A602" s="437">
        <v>4</v>
      </c>
      <c r="B602" s="427">
        <v>42191</v>
      </c>
      <c r="C602" s="428" t="s">
        <v>1243</v>
      </c>
      <c r="D602" s="428" t="s">
        <v>800</v>
      </c>
      <c r="E602" s="457">
        <v>29212055</v>
      </c>
      <c r="F602" s="457"/>
      <c r="G602" s="471">
        <f t="shared" si="13"/>
        <v>29790761.272727489</v>
      </c>
    </row>
    <row r="603" spans="1:7" ht="12.95" customHeight="1" x14ac:dyDescent="0.25">
      <c r="A603" s="437">
        <v>5</v>
      </c>
      <c r="B603" s="427">
        <v>42191</v>
      </c>
      <c r="C603" s="428" t="s">
        <v>1244</v>
      </c>
      <c r="D603" s="428" t="s">
        <v>800</v>
      </c>
      <c r="E603" s="457"/>
      <c r="F603" s="457">
        <v>29212055</v>
      </c>
      <c r="G603" s="471">
        <f t="shared" si="13"/>
        <v>578706.27272748947</v>
      </c>
    </row>
    <row r="604" spans="1:7" ht="12.95" customHeight="1" x14ac:dyDescent="0.25">
      <c r="A604" s="437">
        <v>6</v>
      </c>
      <c r="B604" s="427">
        <v>42192</v>
      </c>
      <c r="C604" s="428" t="s">
        <v>1245</v>
      </c>
      <c r="D604" s="428" t="s">
        <v>800</v>
      </c>
      <c r="E604" s="457">
        <v>21508000</v>
      </c>
      <c r="F604" s="457"/>
      <c r="G604" s="471">
        <f t="shared" si="13"/>
        <v>22086706.272727489</v>
      </c>
    </row>
    <row r="605" spans="1:7" ht="12.95" customHeight="1" x14ac:dyDescent="0.25">
      <c r="A605" s="437">
        <v>7</v>
      </c>
      <c r="B605" s="427">
        <v>42192</v>
      </c>
      <c r="C605" s="428" t="s">
        <v>1246</v>
      </c>
      <c r="D605" s="428" t="s">
        <v>800</v>
      </c>
      <c r="E605" s="457"/>
      <c r="F605" s="457">
        <v>21508000</v>
      </c>
      <c r="G605" s="471">
        <f t="shared" si="13"/>
        <v>578706.27272748947</v>
      </c>
    </row>
    <row r="606" spans="1:7" ht="12.95" customHeight="1" x14ac:dyDescent="0.25">
      <c r="A606" s="437">
        <v>8</v>
      </c>
      <c r="B606" s="427">
        <v>42212</v>
      </c>
      <c r="C606" s="428" t="s">
        <v>1247</v>
      </c>
      <c r="D606" s="428" t="s">
        <v>800</v>
      </c>
      <c r="E606" s="457">
        <v>92864979</v>
      </c>
      <c r="F606" s="457"/>
      <c r="G606" s="471">
        <f t="shared" si="13"/>
        <v>93443685.272727489</v>
      </c>
    </row>
    <row r="607" spans="1:7" ht="12.95" customHeight="1" x14ac:dyDescent="0.25">
      <c r="A607" s="437"/>
      <c r="B607" s="428"/>
      <c r="C607" s="428"/>
      <c r="D607" s="428"/>
      <c r="E607" s="428"/>
      <c r="F607" s="428"/>
      <c r="G607" s="428"/>
    </row>
    <row r="608" spans="1:7" ht="12.95" customHeight="1" x14ac:dyDescent="0.25">
      <c r="A608" s="428"/>
      <c r="B608" s="428"/>
      <c r="C608" s="428"/>
      <c r="D608" s="428"/>
      <c r="E608" s="428"/>
      <c r="F608" s="428"/>
      <c r="G608" s="428"/>
    </row>
    <row r="609" spans="1:7" ht="12.95" customHeight="1" x14ac:dyDescent="0.25">
      <c r="A609" s="428"/>
      <c r="B609" s="428"/>
      <c r="C609" s="451" t="s">
        <v>804</v>
      </c>
      <c r="D609" s="428"/>
      <c r="E609" s="471">
        <f>E598</f>
        <v>2891367789.2727275</v>
      </c>
      <c r="F609" s="471">
        <f>F598</f>
        <v>2792290568</v>
      </c>
      <c r="G609" s="428"/>
    </row>
    <row r="610" spans="1:7" ht="12.95" customHeight="1" x14ac:dyDescent="0.25">
      <c r="A610" s="428"/>
      <c r="B610" s="428"/>
      <c r="C610" s="451" t="s">
        <v>805</v>
      </c>
      <c r="D610" s="428"/>
      <c r="E610" s="428">
        <f>SUM(E599:E607)</f>
        <v>236012984</v>
      </c>
      <c r="F610" s="428">
        <f>SUM(F599:F607)</f>
        <v>241646520</v>
      </c>
      <c r="G610" s="428"/>
    </row>
    <row r="611" spans="1:7" ht="12.95" customHeight="1" x14ac:dyDescent="0.25">
      <c r="A611" s="428"/>
      <c r="B611" s="428"/>
      <c r="C611" s="451" t="s">
        <v>806</v>
      </c>
      <c r="D611" s="428"/>
      <c r="E611" s="471">
        <f>E609+E610</f>
        <v>3127380773.2727275</v>
      </c>
      <c r="F611" s="471">
        <f>F609+F610</f>
        <v>3033937088</v>
      </c>
      <c r="G611" s="428"/>
    </row>
    <row r="612" spans="1:7" ht="12.95" customHeight="1" x14ac:dyDescent="0.25">
      <c r="A612" s="428"/>
      <c r="B612" s="428"/>
      <c r="C612" s="451" t="s">
        <v>807</v>
      </c>
      <c r="D612" s="428"/>
      <c r="E612" s="428"/>
      <c r="F612" s="428"/>
      <c r="G612" s="471">
        <f>E611-F611</f>
        <v>93443685.272727489</v>
      </c>
    </row>
    <row r="613" spans="1:7" ht="12.95" customHeight="1" x14ac:dyDescent="0.25">
      <c r="A613" s="428"/>
      <c r="B613" s="428"/>
      <c r="C613" s="451" t="s">
        <v>700</v>
      </c>
      <c r="D613" s="428"/>
      <c r="E613" s="428"/>
      <c r="F613" s="428"/>
      <c r="G613" s="471">
        <f>E611-F611</f>
        <v>93443685.272727489</v>
      </c>
    </row>
    <row r="614" spans="1:7" ht="12.95" customHeight="1" x14ac:dyDescent="0.25">
      <c r="A614" s="452" t="s">
        <v>808</v>
      </c>
      <c r="B614" s="452"/>
      <c r="C614" s="452"/>
      <c r="D614" s="452"/>
      <c r="E614" s="452"/>
      <c r="F614" s="452"/>
      <c r="G614" s="452"/>
    </row>
    <row r="615" spans="1:7" ht="12.95" customHeight="1" x14ac:dyDescent="0.25">
      <c r="A615" s="452" t="s">
        <v>809</v>
      </c>
      <c r="B615" s="452"/>
      <c r="C615" s="452"/>
      <c r="D615" s="452"/>
      <c r="E615" s="452"/>
      <c r="F615" s="452"/>
      <c r="G615" s="452"/>
    </row>
    <row r="616" spans="1:7" ht="12.95" customHeight="1" x14ac:dyDescent="0.25">
      <c r="A616" s="452"/>
      <c r="B616" s="453" t="s">
        <v>810</v>
      </c>
      <c r="C616" s="452" t="s">
        <v>811</v>
      </c>
      <c r="D616" s="432">
        <f>[3]TUNAI!G1388</f>
        <v>5981</v>
      </c>
      <c r="E616" s="452"/>
      <c r="F616" s="454">
        <f>D619+D616</f>
        <v>621136.2727272734</v>
      </c>
      <c r="G616" s="452"/>
    </row>
    <row r="617" spans="1:7" ht="12.95" customHeight="1" x14ac:dyDescent="0.25">
      <c r="A617" s="452"/>
      <c r="B617" s="453" t="s">
        <v>812</v>
      </c>
      <c r="C617" s="452" t="s">
        <v>813</v>
      </c>
      <c r="D617" s="432">
        <f>'[3]SALDO BANK'!G548</f>
        <v>0</v>
      </c>
      <c r="E617" s="452"/>
      <c r="F617" s="454"/>
      <c r="G617" s="452"/>
    </row>
    <row r="618" spans="1:7" ht="12.95" customHeight="1" x14ac:dyDescent="0.25">
      <c r="A618" s="452"/>
      <c r="B618" s="453" t="s">
        <v>814</v>
      </c>
      <c r="C618" s="452" t="s">
        <v>815</v>
      </c>
      <c r="D618" s="432">
        <f>E606</f>
        <v>92864979</v>
      </c>
      <c r="E618" s="452"/>
      <c r="F618" s="454"/>
      <c r="G618" s="452"/>
    </row>
    <row r="619" spans="1:7" ht="12.95" customHeight="1" x14ac:dyDescent="0.25">
      <c r="A619" s="452"/>
      <c r="B619" s="453" t="s">
        <v>816</v>
      </c>
      <c r="C619" s="452" t="s">
        <v>817</v>
      </c>
      <c r="D619" s="432">
        <f>[3]PAJAK!G828</f>
        <v>615155.2727272734</v>
      </c>
      <c r="E619" s="452"/>
      <c r="F619" s="452"/>
      <c r="G619" s="452"/>
    </row>
    <row r="620" spans="1:7" ht="12.95" customHeight="1" x14ac:dyDescent="0.25">
      <c r="A620" s="452"/>
      <c r="B620" s="452"/>
      <c r="C620" s="452"/>
      <c r="D620" s="434">
        <f>SUM(D616:D619)</f>
        <v>93486115.272727281</v>
      </c>
      <c r="E620" s="452"/>
      <c r="F620" s="452"/>
      <c r="G620" s="452"/>
    </row>
    <row r="621" spans="1:7" ht="12.95" customHeight="1" x14ac:dyDescent="0.25">
      <c r="A621" s="452"/>
      <c r="B621" s="452"/>
      <c r="C621" s="452"/>
      <c r="D621" s="452"/>
      <c r="E621" s="631" t="s">
        <v>1248</v>
      </c>
      <c r="F621" s="631"/>
      <c r="G621" s="631"/>
    </row>
    <row r="622" spans="1:7" ht="12.95" customHeight="1" x14ac:dyDescent="0.25">
      <c r="A622" s="452"/>
      <c r="B622" s="452"/>
      <c r="C622" s="452"/>
      <c r="D622" s="452"/>
      <c r="E622" s="452"/>
      <c r="F622" s="452"/>
      <c r="G622" s="452"/>
    </row>
    <row r="623" spans="1:7" ht="12.95" customHeight="1" x14ac:dyDescent="0.25">
      <c r="A623" s="631" t="s">
        <v>713</v>
      </c>
      <c r="B623" s="631"/>
      <c r="C623" s="631"/>
      <c r="D623" s="452"/>
      <c r="E623" s="631" t="s">
        <v>714</v>
      </c>
      <c r="F623" s="631"/>
      <c r="G623" s="631"/>
    </row>
    <row r="624" spans="1:7" ht="12.95" customHeight="1" x14ac:dyDescent="0.25">
      <c r="A624" s="631" t="s">
        <v>819</v>
      </c>
      <c r="B624" s="631"/>
      <c r="C624" s="631"/>
      <c r="D624" s="452"/>
      <c r="E624" s="452"/>
      <c r="F624" s="452"/>
      <c r="G624" s="452"/>
    </row>
    <row r="625" spans="1:7" ht="12.95" customHeight="1" x14ac:dyDescent="0.25">
      <c r="A625" s="452"/>
      <c r="B625" s="452"/>
      <c r="C625" s="452"/>
      <c r="D625" s="452"/>
      <c r="E625" s="452"/>
      <c r="F625" s="452"/>
      <c r="G625" s="452"/>
    </row>
    <row r="626" spans="1:7" ht="12.95" customHeight="1" x14ac:dyDescent="0.25">
      <c r="A626" s="452"/>
      <c r="B626" s="452"/>
      <c r="C626" s="452"/>
      <c r="D626" s="452"/>
      <c r="E626" s="452"/>
      <c r="F626" s="452"/>
      <c r="G626" s="452"/>
    </row>
    <row r="627" spans="1:7" ht="12.95" customHeight="1" x14ac:dyDescent="0.25">
      <c r="A627" s="452"/>
      <c r="B627" s="452"/>
      <c r="C627" s="452"/>
      <c r="D627" s="452"/>
      <c r="E627" s="452"/>
      <c r="F627" s="452"/>
      <c r="G627" s="452"/>
    </row>
    <row r="628" spans="1:7" ht="12.95" customHeight="1" x14ac:dyDescent="0.25">
      <c r="A628" s="452"/>
      <c r="B628" s="452"/>
      <c r="C628" s="452"/>
      <c r="D628" s="452"/>
      <c r="E628" s="452"/>
      <c r="F628" s="452"/>
      <c r="G628" s="452"/>
    </row>
    <row r="629" spans="1:7" ht="12.95" customHeight="1" x14ac:dyDescent="0.25">
      <c r="A629" s="632" t="s">
        <v>1237</v>
      </c>
      <c r="B629" s="632"/>
      <c r="C629" s="632"/>
      <c r="D629" s="452"/>
      <c r="E629" s="632" t="s">
        <v>716</v>
      </c>
      <c r="F629" s="632"/>
      <c r="G629" s="632"/>
    </row>
    <row r="630" spans="1:7" ht="12.95" customHeight="1" x14ac:dyDescent="0.25">
      <c r="A630" s="631" t="s">
        <v>1238</v>
      </c>
      <c r="B630" s="631"/>
      <c r="C630" s="631"/>
      <c r="D630" s="452"/>
      <c r="E630" s="631" t="s">
        <v>822</v>
      </c>
      <c r="F630" s="631"/>
      <c r="G630" s="631"/>
    </row>
    <row r="631" spans="1:7" ht="12.95" customHeight="1" x14ac:dyDescent="0.25">
      <c r="A631" s="475"/>
      <c r="B631" s="475"/>
      <c r="C631" s="475"/>
      <c r="D631" s="475"/>
      <c r="E631" s="475"/>
      <c r="F631" s="475"/>
      <c r="G631" s="475"/>
    </row>
    <row r="632" spans="1:7" ht="12.95" customHeight="1" x14ac:dyDescent="0.25">
      <c r="A632" s="475"/>
      <c r="B632" s="475"/>
      <c r="C632" s="475"/>
      <c r="D632" s="475"/>
      <c r="E632" s="475"/>
      <c r="F632" s="475"/>
      <c r="G632" s="475"/>
    </row>
    <row r="633" spans="1:7" ht="12.95" customHeight="1" x14ac:dyDescent="0.25">
      <c r="A633" s="633" t="s">
        <v>627</v>
      </c>
      <c r="B633" s="633"/>
      <c r="C633" s="633"/>
      <c r="D633" s="633"/>
      <c r="E633" s="633"/>
      <c r="F633" s="633"/>
      <c r="G633" s="633"/>
    </row>
    <row r="634" spans="1:7" ht="12.95" customHeight="1" x14ac:dyDescent="0.25">
      <c r="A634" s="633" t="s">
        <v>629</v>
      </c>
      <c r="B634" s="633"/>
      <c r="C634" s="633"/>
      <c r="D634" s="633"/>
      <c r="E634" s="633"/>
      <c r="F634" s="633"/>
      <c r="G634" s="633"/>
    </row>
    <row r="635" spans="1:7" ht="12.95" customHeight="1" x14ac:dyDescent="0.25">
      <c r="A635" s="633" t="s">
        <v>791</v>
      </c>
      <c r="B635" s="633"/>
      <c r="C635" s="633"/>
      <c r="D635" s="633"/>
      <c r="E635" s="633"/>
      <c r="F635" s="633"/>
      <c r="G635" s="633"/>
    </row>
    <row r="636" spans="1:7" ht="12.95" customHeight="1" x14ac:dyDescent="0.25">
      <c r="A636" s="633" t="s">
        <v>792</v>
      </c>
      <c r="B636" s="633"/>
      <c r="C636" s="633"/>
      <c r="D636" s="633"/>
      <c r="E636" s="633"/>
      <c r="F636" s="633"/>
      <c r="G636" s="633"/>
    </row>
    <row r="637" spans="1:7" ht="12.95" customHeight="1" x14ac:dyDescent="0.25">
      <c r="A637" s="633" t="s">
        <v>1249</v>
      </c>
      <c r="B637" s="633"/>
      <c r="C637" s="633"/>
      <c r="D637" s="633"/>
      <c r="E637" s="633"/>
      <c r="F637" s="633"/>
      <c r="G637" s="633"/>
    </row>
    <row r="638" spans="1:7" ht="12.95" customHeight="1" x14ac:dyDescent="0.25">
      <c r="A638" s="455"/>
      <c r="B638" s="455"/>
      <c r="C638" s="455"/>
      <c r="D638" s="455"/>
      <c r="E638" s="455"/>
      <c r="F638" s="455"/>
      <c r="G638" s="455"/>
    </row>
    <row r="639" spans="1:7" ht="12.95" customHeight="1" x14ac:dyDescent="0.25">
      <c r="A639" s="456" t="s">
        <v>630</v>
      </c>
      <c r="B639" s="456" t="s">
        <v>794</v>
      </c>
      <c r="C639" s="456" t="s">
        <v>2</v>
      </c>
      <c r="D639" s="456" t="s">
        <v>795</v>
      </c>
      <c r="E639" s="456" t="s">
        <v>796</v>
      </c>
      <c r="F639" s="456" t="s">
        <v>797</v>
      </c>
      <c r="G639" s="456" t="s">
        <v>721</v>
      </c>
    </row>
    <row r="640" spans="1:7" ht="12.95" customHeight="1" x14ac:dyDescent="0.25">
      <c r="A640" s="428"/>
      <c r="B640" s="428"/>
      <c r="C640" s="438" t="s">
        <v>798</v>
      </c>
      <c r="D640" s="428"/>
      <c r="E640" s="471">
        <f>E611</f>
        <v>3127380773.2727275</v>
      </c>
      <c r="F640" s="471">
        <f>F611</f>
        <v>3033937088</v>
      </c>
      <c r="G640" s="471">
        <f>E640-F640</f>
        <v>93443685.272727489</v>
      </c>
    </row>
    <row r="641" spans="1:7" ht="12.95" customHeight="1" x14ac:dyDescent="0.25">
      <c r="A641" s="437">
        <v>1</v>
      </c>
      <c r="B641" s="427">
        <v>42217</v>
      </c>
      <c r="C641" s="428" t="s">
        <v>1250</v>
      </c>
      <c r="D641" s="428" t="s">
        <v>800</v>
      </c>
      <c r="E641" s="457"/>
      <c r="F641" s="457">
        <v>92864979</v>
      </c>
      <c r="G641" s="471">
        <f>G640+E641-F641</f>
        <v>578706.27272748947</v>
      </c>
    </row>
    <row r="642" spans="1:7" ht="12.95" customHeight="1" x14ac:dyDescent="0.25">
      <c r="A642" s="437">
        <v>2</v>
      </c>
      <c r="B642" s="427">
        <v>42219</v>
      </c>
      <c r="C642" s="438" t="s">
        <v>1399</v>
      </c>
      <c r="D642" s="428"/>
      <c r="E642" s="457"/>
      <c r="F642" s="457">
        <v>500000</v>
      </c>
      <c r="G642" s="471">
        <f t="shared" ref="G642:G705" si="14">G641+E642-F642</f>
        <v>78706.272727489471</v>
      </c>
    </row>
    <row r="643" spans="1:7" ht="12.95" customHeight="1" x14ac:dyDescent="0.25">
      <c r="A643" s="437">
        <v>3</v>
      </c>
      <c r="B643" s="427">
        <v>42219</v>
      </c>
      <c r="C643" s="438" t="s">
        <v>1400</v>
      </c>
      <c r="D643" s="428"/>
      <c r="E643" s="457">
        <v>20000</v>
      </c>
      <c r="F643" s="457"/>
      <c r="G643" s="471">
        <f t="shared" si="14"/>
        <v>98706.272727489471</v>
      </c>
    </row>
    <row r="644" spans="1:7" ht="12.95" customHeight="1" x14ac:dyDescent="0.25">
      <c r="A644" s="437">
        <v>4</v>
      </c>
      <c r="B644" s="427">
        <v>42220</v>
      </c>
      <c r="C644" s="438" t="s">
        <v>1338</v>
      </c>
      <c r="D644" s="428" t="s">
        <v>902</v>
      </c>
      <c r="E644" s="457"/>
      <c r="F644" s="457">
        <v>400000</v>
      </c>
      <c r="G644" s="471">
        <f t="shared" si="14"/>
        <v>-301293.72727251053</v>
      </c>
    </row>
    <row r="645" spans="1:7" ht="12.95" customHeight="1" x14ac:dyDescent="0.25">
      <c r="A645" s="437">
        <v>5</v>
      </c>
      <c r="B645" s="427">
        <v>42220</v>
      </c>
      <c r="C645" s="438" t="s">
        <v>1339</v>
      </c>
      <c r="D645" s="428" t="s">
        <v>1337</v>
      </c>
      <c r="E645" s="457"/>
      <c r="F645" s="457">
        <v>100000</v>
      </c>
      <c r="G645" s="471">
        <f t="shared" si="14"/>
        <v>-401293.72727251053</v>
      </c>
    </row>
    <row r="646" spans="1:7" ht="12.95" customHeight="1" x14ac:dyDescent="0.25">
      <c r="A646" s="437">
        <v>6</v>
      </c>
      <c r="B646" s="427">
        <v>42220</v>
      </c>
      <c r="C646" s="438" t="s">
        <v>1340</v>
      </c>
      <c r="D646" s="428" t="s">
        <v>1337</v>
      </c>
      <c r="E646" s="457"/>
      <c r="F646" s="457">
        <v>75000</v>
      </c>
      <c r="G646" s="471">
        <f t="shared" si="14"/>
        <v>-476293.72727251053</v>
      </c>
    </row>
    <row r="647" spans="1:7" ht="12.95" customHeight="1" x14ac:dyDescent="0.25">
      <c r="A647" s="437">
        <v>7</v>
      </c>
      <c r="B647" s="427">
        <v>42220</v>
      </c>
      <c r="C647" s="438" t="s">
        <v>1341</v>
      </c>
      <c r="D647" s="428" t="s">
        <v>1337</v>
      </c>
      <c r="E647" s="457"/>
      <c r="F647" s="457">
        <v>150000</v>
      </c>
      <c r="G647" s="471">
        <f t="shared" si="14"/>
        <v>-626293.72727251053</v>
      </c>
    </row>
    <row r="648" spans="1:7" ht="12.95" customHeight="1" x14ac:dyDescent="0.25">
      <c r="A648" s="437">
        <v>8</v>
      </c>
      <c r="B648" s="427">
        <v>42220</v>
      </c>
      <c r="C648" s="438" t="s">
        <v>1342</v>
      </c>
      <c r="D648" s="428" t="s">
        <v>1337</v>
      </c>
      <c r="E648" s="457"/>
      <c r="F648" s="457">
        <v>150000</v>
      </c>
      <c r="G648" s="471">
        <f t="shared" si="14"/>
        <v>-776293.72727251053</v>
      </c>
    </row>
    <row r="649" spans="1:7" ht="12.95" customHeight="1" x14ac:dyDescent="0.25">
      <c r="A649" s="437">
        <v>9</v>
      </c>
      <c r="B649" s="427">
        <v>42220</v>
      </c>
      <c r="C649" s="438" t="s">
        <v>1343</v>
      </c>
      <c r="D649" s="428" t="s">
        <v>1337</v>
      </c>
      <c r="E649" s="457"/>
      <c r="F649" s="457">
        <v>150000</v>
      </c>
      <c r="G649" s="471">
        <f t="shared" si="14"/>
        <v>-926293.72727251053</v>
      </c>
    </row>
    <row r="650" spans="1:7" ht="12.95" customHeight="1" x14ac:dyDescent="0.25">
      <c r="A650" s="437">
        <v>10</v>
      </c>
      <c r="B650" s="427">
        <v>42220</v>
      </c>
      <c r="C650" s="438" t="s">
        <v>1344</v>
      </c>
      <c r="D650" s="428" t="s">
        <v>1337</v>
      </c>
      <c r="E650" s="457"/>
      <c r="F650" s="457">
        <v>150000</v>
      </c>
      <c r="G650" s="471">
        <f t="shared" si="14"/>
        <v>-1076293.7272725105</v>
      </c>
    </row>
    <row r="651" spans="1:7" ht="12.95" customHeight="1" x14ac:dyDescent="0.25">
      <c r="A651" s="437">
        <v>11</v>
      </c>
      <c r="B651" s="427">
        <v>42220</v>
      </c>
      <c r="C651" s="438" t="s">
        <v>1345</v>
      </c>
      <c r="D651" s="428" t="s">
        <v>1337</v>
      </c>
      <c r="E651" s="457"/>
      <c r="F651" s="457">
        <v>200000</v>
      </c>
      <c r="G651" s="471">
        <f t="shared" si="14"/>
        <v>-1276293.7272725105</v>
      </c>
    </row>
    <row r="652" spans="1:7" ht="12.95" customHeight="1" x14ac:dyDescent="0.25">
      <c r="A652" s="437">
        <v>12</v>
      </c>
      <c r="B652" s="427">
        <v>42220</v>
      </c>
      <c r="C652" s="438" t="s">
        <v>1346</v>
      </c>
      <c r="D652" s="428" t="s">
        <v>1337</v>
      </c>
      <c r="E652" s="457"/>
      <c r="F652" s="457">
        <v>150000</v>
      </c>
      <c r="G652" s="471">
        <f t="shared" si="14"/>
        <v>-1426293.7272725105</v>
      </c>
    </row>
    <row r="653" spans="1:7" ht="12.95" customHeight="1" x14ac:dyDescent="0.25">
      <c r="A653" s="437">
        <v>13</v>
      </c>
      <c r="B653" s="427">
        <v>42220</v>
      </c>
      <c r="C653" s="438" t="s">
        <v>1347</v>
      </c>
      <c r="D653" s="428" t="s">
        <v>1337</v>
      </c>
      <c r="E653" s="457"/>
      <c r="F653" s="457">
        <v>100000</v>
      </c>
      <c r="G653" s="471">
        <f t="shared" si="14"/>
        <v>-1526293.7272725105</v>
      </c>
    </row>
    <row r="654" spans="1:7" ht="12.95" customHeight="1" x14ac:dyDescent="0.25">
      <c r="A654" s="437">
        <v>14</v>
      </c>
      <c r="B654" s="427">
        <v>42220</v>
      </c>
      <c r="C654" s="438" t="s">
        <v>1348</v>
      </c>
      <c r="D654" s="428" t="s">
        <v>1337</v>
      </c>
      <c r="E654" s="457"/>
      <c r="F654" s="457">
        <v>50000</v>
      </c>
      <c r="G654" s="471">
        <f t="shared" si="14"/>
        <v>-1576293.7272725105</v>
      </c>
    </row>
    <row r="655" spans="1:7" ht="12.95" customHeight="1" x14ac:dyDescent="0.25">
      <c r="A655" s="437">
        <v>15</v>
      </c>
      <c r="B655" s="427">
        <v>42220</v>
      </c>
      <c r="C655" s="438" t="s">
        <v>1375</v>
      </c>
      <c r="D655" s="428"/>
      <c r="E655" s="457">
        <v>36800</v>
      </c>
      <c r="F655" s="457"/>
      <c r="G655" s="471">
        <f t="shared" si="14"/>
        <v>-1539493.7272725105</v>
      </c>
    </row>
    <row r="656" spans="1:7" ht="12.95" customHeight="1" x14ac:dyDescent="0.25">
      <c r="A656" s="437">
        <v>16</v>
      </c>
      <c r="B656" s="427">
        <v>42220</v>
      </c>
      <c r="C656" s="438" t="s">
        <v>1376</v>
      </c>
      <c r="D656" s="428" t="s">
        <v>1377</v>
      </c>
      <c r="E656" s="457"/>
      <c r="F656" s="457">
        <v>250000</v>
      </c>
      <c r="G656" s="471">
        <f t="shared" si="14"/>
        <v>-1789493.7272725105</v>
      </c>
    </row>
    <row r="657" spans="1:7" ht="12.95" customHeight="1" x14ac:dyDescent="0.25">
      <c r="A657" s="437">
        <v>17</v>
      </c>
      <c r="B657" s="427">
        <v>42220</v>
      </c>
      <c r="C657" s="438" t="s">
        <v>1378</v>
      </c>
      <c r="D657" s="428"/>
      <c r="E657" s="457">
        <v>10000</v>
      </c>
      <c r="F657" s="457"/>
      <c r="G657" s="471">
        <f t="shared" si="14"/>
        <v>-1779493.7272725105</v>
      </c>
    </row>
    <row r="658" spans="1:7" ht="12.95" customHeight="1" x14ac:dyDescent="0.25">
      <c r="A658" s="437">
        <v>18</v>
      </c>
      <c r="B658" s="427">
        <v>42221</v>
      </c>
      <c r="C658" s="458" t="s">
        <v>1251</v>
      </c>
      <c r="D658" s="428"/>
      <c r="E658" s="457">
        <v>20212000</v>
      </c>
      <c r="F658" s="457"/>
      <c r="G658" s="471">
        <f t="shared" si="14"/>
        <v>18432506.272727489</v>
      </c>
    </row>
    <row r="659" spans="1:7" ht="12.95" customHeight="1" x14ac:dyDescent="0.25">
      <c r="A659" s="437">
        <v>19</v>
      </c>
      <c r="B659" s="427">
        <v>42221</v>
      </c>
      <c r="C659" s="458" t="s">
        <v>1252</v>
      </c>
      <c r="D659" s="428"/>
      <c r="E659" s="457"/>
      <c r="F659" s="457">
        <v>20212000</v>
      </c>
      <c r="G659" s="471">
        <f t="shared" si="14"/>
        <v>-1779493.7272725105</v>
      </c>
    </row>
    <row r="660" spans="1:7" ht="12.95" customHeight="1" x14ac:dyDescent="0.25">
      <c r="A660" s="437">
        <v>20</v>
      </c>
      <c r="B660" s="427">
        <v>42221</v>
      </c>
      <c r="C660" s="6" t="s">
        <v>1253</v>
      </c>
      <c r="D660" s="480"/>
      <c r="E660" s="478">
        <v>61894019</v>
      </c>
      <c r="F660" s="478"/>
      <c r="G660" s="471">
        <f t="shared" si="14"/>
        <v>60114525.272727489</v>
      </c>
    </row>
    <row r="661" spans="1:7" ht="12.95" customHeight="1" x14ac:dyDescent="0.25">
      <c r="A661" s="437">
        <v>21</v>
      </c>
      <c r="B661" s="427">
        <v>42221</v>
      </c>
      <c r="C661" s="6" t="s">
        <v>1254</v>
      </c>
      <c r="D661" s="480"/>
      <c r="E661" s="478"/>
      <c r="F661" s="478">
        <v>50000000</v>
      </c>
      <c r="G661" s="471">
        <f t="shared" si="14"/>
        <v>10114525.272727489</v>
      </c>
    </row>
    <row r="662" spans="1:7" ht="12.95" customHeight="1" x14ac:dyDescent="0.25">
      <c r="A662" s="437">
        <v>22</v>
      </c>
      <c r="B662" s="427">
        <v>42221</v>
      </c>
      <c r="C662" s="428" t="s">
        <v>1255</v>
      </c>
      <c r="D662" s="428"/>
      <c r="E662" s="457">
        <v>50000000</v>
      </c>
      <c r="F662" s="457"/>
      <c r="G662" s="471">
        <f t="shared" si="14"/>
        <v>60114525.272727489</v>
      </c>
    </row>
    <row r="663" spans="1:7" ht="12.95" customHeight="1" x14ac:dyDescent="0.25">
      <c r="A663" s="437">
        <v>23</v>
      </c>
      <c r="B663" s="427">
        <v>42221</v>
      </c>
      <c r="C663" s="428" t="s">
        <v>1256</v>
      </c>
      <c r="D663" s="428" t="s">
        <v>915</v>
      </c>
      <c r="E663" s="457"/>
      <c r="F663" s="457">
        <v>25000</v>
      </c>
      <c r="G663" s="471">
        <f t="shared" si="14"/>
        <v>60089525.272727489</v>
      </c>
    </row>
    <row r="664" spans="1:7" ht="12.95" customHeight="1" x14ac:dyDescent="0.25">
      <c r="A664" s="437">
        <v>24</v>
      </c>
      <c r="B664" s="427"/>
      <c r="C664" s="428" t="s">
        <v>1257</v>
      </c>
      <c r="D664" s="428"/>
      <c r="E664" s="457"/>
      <c r="F664" s="457"/>
      <c r="G664" s="471">
        <f t="shared" si="14"/>
        <v>60089525.272727489</v>
      </c>
    </row>
    <row r="665" spans="1:7" ht="12.95" customHeight="1" x14ac:dyDescent="0.25">
      <c r="A665" s="437">
        <v>25</v>
      </c>
      <c r="B665" s="427">
        <v>42221</v>
      </c>
      <c r="C665" s="428" t="s">
        <v>1258</v>
      </c>
      <c r="D665" s="428" t="s">
        <v>915</v>
      </c>
      <c r="E665" s="457"/>
      <c r="F665" s="457">
        <v>848910</v>
      </c>
      <c r="G665" s="471">
        <f t="shared" si="14"/>
        <v>59240615.272727489</v>
      </c>
    </row>
    <row r="666" spans="1:7" ht="12.95" customHeight="1" x14ac:dyDescent="0.25">
      <c r="A666" s="437">
        <v>26</v>
      </c>
      <c r="B666" s="427">
        <v>42221</v>
      </c>
      <c r="C666" s="428" t="s">
        <v>1260</v>
      </c>
      <c r="D666" s="428" t="s">
        <v>915</v>
      </c>
      <c r="E666" s="457"/>
      <c r="F666" s="457">
        <v>100000</v>
      </c>
      <c r="G666" s="471">
        <f t="shared" si="14"/>
        <v>59140615.272727489</v>
      </c>
    </row>
    <row r="667" spans="1:7" ht="12.95" customHeight="1" x14ac:dyDescent="0.25">
      <c r="A667" s="437">
        <v>27</v>
      </c>
      <c r="B667" s="427">
        <v>42221</v>
      </c>
      <c r="C667" s="428" t="s">
        <v>1265</v>
      </c>
      <c r="D667" s="428" t="s">
        <v>950</v>
      </c>
      <c r="E667" s="457"/>
      <c r="F667" s="457">
        <v>105000</v>
      </c>
      <c r="G667" s="471">
        <f t="shared" si="14"/>
        <v>59035615.272727489</v>
      </c>
    </row>
    <row r="668" spans="1:7" ht="12.95" customHeight="1" x14ac:dyDescent="0.25">
      <c r="A668" s="437"/>
      <c r="B668" s="427"/>
      <c r="C668" s="428" t="s">
        <v>1266</v>
      </c>
      <c r="D668" s="428"/>
      <c r="E668" s="457"/>
      <c r="F668" s="457"/>
      <c r="G668" s="471">
        <f t="shared" si="14"/>
        <v>59035615.272727489</v>
      </c>
    </row>
    <row r="669" spans="1:7" ht="12.95" customHeight="1" x14ac:dyDescent="0.25">
      <c r="A669" s="437">
        <v>28</v>
      </c>
      <c r="B669" s="427">
        <v>42221</v>
      </c>
      <c r="C669" s="459" t="s">
        <v>1267</v>
      </c>
      <c r="D669" s="428"/>
      <c r="E669" s="457">
        <v>4200</v>
      </c>
      <c r="F669" s="457"/>
      <c r="G669" s="471">
        <f t="shared" si="14"/>
        <v>59039815.272727489</v>
      </c>
    </row>
    <row r="670" spans="1:7" ht="12.95" customHeight="1" x14ac:dyDescent="0.25">
      <c r="A670" s="437">
        <v>29</v>
      </c>
      <c r="B670" s="427">
        <v>42221</v>
      </c>
      <c r="C670" s="428" t="s">
        <v>1274</v>
      </c>
      <c r="D670" s="428" t="s">
        <v>990</v>
      </c>
      <c r="E670" s="457"/>
      <c r="F670" s="457">
        <v>930000</v>
      </c>
      <c r="G670" s="471">
        <f t="shared" si="14"/>
        <v>58109815.272727489</v>
      </c>
    </row>
    <row r="671" spans="1:7" ht="12.95" customHeight="1" x14ac:dyDescent="0.25">
      <c r="A671" s="437"/>
      <c r="B671" s="427"/>
      <c r="C671" s="428" t="s">
        <v>1272</v>
      </c>
      <c r="D671" s="428"/>
      <c r="E671" s="457"/>
      <c r="F671" s="457"/>
      <c r="G671" s="471">
        <f t="shared" si="14"/>
        <v>58109815.272727489</v>
      </c>
    </row>
    <row r="672" spans="1:7" ht="12.95" customHeight="1" x14ac:dyDescent="0.25">
      <c r="A672" s="437">
        <v>30</v>
      </c>
      <c r="B672" s="427">
        <v>42221</v>
      </c>
      <c r="C672" s="459" t="s">
        <v>1275</v>
      </c>
      <c r="D672" s="428"/>
      <c r="E672" s="457">
        <v>37200</v>
      </c>
      <c r="F672" s="457"/>
      <c r="G672" s="471">
        <f t="shared" si="14"/>
        <v>58147015.272727489</v>
      </c>
    </row>
    <row r="673" spans="1:7" ht="12.95" customHeight="1" x14ac:dyDescent="0.25">
      <c r="A673" s="437">
        <v>31</v>
      </c>
      <c r="B673" s="427">
        <v>42221</v>
      </c>
      <c r="C673" s="428" t="s">
        <v>1276</v>
      </c>
      <c r="D673" s="428" t="s">
        <v>983</v>
      </c>
      <c r="E673" s="457"/>
      <c r="F673" s="457">
        <v>100000</v>
      </c>
      <c r="G673" s="471">
        <f t="shared" si="14"/>
        <v>58047015.272727489</v>
      </c>
    </row>
    <row r="674" spans="1:7" ht="12.95" customHeight="1" x14ac:dyDescent="0.25">
      <c r="A674" s="437">
        <v>32</v>
      </c>
      <c r="B674" s="427">
        <v>42221</v>
      </c>
      <c r="C674" s="428" t="s">
        <v>1314</v>
      </c>
      <c r="D674" s="428" t="s">
        <v>1315</v>
      </c>
      <c r="E674" s="457"/>
      <c r="F674" s="457">
        <v>125000</v>
      </c>
      <c r="G674" s="471">
        <f t="shared" si="14"/>
        <v>57922015.272727489</v>
      </c>
    </row>
    <row r="675" spans="1:7" ht="12.95" customHeight="1" x14ac:dyDescent="0.25">
      <c r="A675" s="437">
        <v>33</v>
      </c>
      <c r="B675" s="427">
        <v>42221</v>
      </c>
      <c r="C675" s="428" t="s">
        <v>1332</v>
      </c>
      <c r="D675" s="428" t="s">
        <v>879</v>
      </c>
      <c r="E675" s="457"/>
      <c r="F675" s="457">
        <v>508000</v>
      </c>
      <c r="G675" s="471">
        <f t="shared" si="14"/>
        <v>57414015.272727489</v>
      </c>
    </row>
    <row r="676" spans="1:7" ht="12.95" customHeight="1" x14ac:dyDescent="0.25">
      <c r="A676" s="437">
        <v>34</v>
      </c>
      <c r="B676" s="427">
        <v>42221</v>
      </c>
      <c r="C676" s="428" t="s">
        <v>1333</v>
      </c>
      <c r="D676" s="428" t="s">
        <v>981</v>
      </c>
      <c r="E676" s="457"/>
      <c r="F676" s="457">
        <v>145000</v>
      </c>
      <c r="G676" s="471">
        <f t="shared" si="14"/>
        <v>57269015.272727489</v>
      </c>
    </row>
    <row r="677" spans="1:7" ht="12.95" customHeight="1" x14ac:dyDescent="0.25">
      <c r="A677" s="437">
        <v>35</v>
      </c>
      <c r="B677" s="427">
        <v>42221</v>
      </c>
      <c r="C677" s="438" t="s">
        <v>1336</v>
      </c>
      <c r="D677" s="428" t="s">
        <v>1337</v>
      </c>
      <c r="E677" s="457"/>
      <c r="F677" s="457">
        <v>195000</v>
      </c>
      <c r="G677" s="471">
        <f t="shared" si="14"/>
        <v>57074015.272727489</v>
      </c>
    </row>
    <row r="678" spans="1:7" ht="12.95" customHeight="1" x14ac:dyDescent="0.25">
      <c r="A678" s="437">
        <v>36</v>
      </c>
      <c r="B678" s="427">
        <v>42221</v>
      </c>
      <c r="C678" s="438" t="s">
        <v>1372</v>
      </c>
      <c r="D678" s="428" t="s">
        <v>1365</v>
      </c>
      <c r="E678" s="457"/>
      <c r="F678" s="457">
        <v>920000</v>
      </c>
      <c r="G678" s="471">
        <f t="shared" si="14"/>
        <v>56154015.272727489</v>
      </c>
    </row>
    <row r="679" spans="1:7" ht="12.95" customHeight="1" x14ac:dyDescent="0.25">
      <c r="A679" s="437"/>
      <c r="B679" s="428"/>
      <c r="C679" s="438" t="s">
        <v>1373</v>
      </c>
      <c r="D679" s="428"/>
      <c r="E679" s="457"/>
      <c r="F679" s="457"/>
      <c r="G679" s="471">
        <f t="shared" si="14"/>
        <v>56154015.272727489</v>
      </c>
    </row>
    <row r="680" spans="1:7" ht="12.95" customHeight="1" x14ac:dyDescent="0.25">
      <c r="A680" s="437"/>
      <c r="B680" s="428"/>
      <c r="C680" s="438" t="s">
        <v>1374</v>
      </c>
      <c r="D680" s="428"/>
      <c r="E680" s="457"/>
      <c r="F680" s="457"/>
      <c r="G680" s="471">
        <f t="shared" si="14"/>
        <v>56154015.272727489</v>
      </c>
    </row>
    <row r="681" spans="1:7" ht="12.95" customHeight="1" x14ac:dyDescent="0.25">
      <c r="A681" s="437">
        <v>37</v>
      </c>
      <c r="B681" s="427">
        <v>42221</v>
      </c>
      <c r="C681" s="438" t="s">
        <v>1379</v>
      </c>
      <c r="D681" s="428" t="s">
        <v>1013</v>
      </c>
      <c r="E681" s="457"/>
      <c r="F681" s="457">
        <v>650000</v>
      </c>
      <c r="G681" s="471">
        <f t="shared" si="14"/>
        <v>55504015.272727489</v>
      </c>
    </row>
    <row r="682" spans="1:7" ht="12.95" customHeight="1" x14ac:dyDescent="0.25">
      <c r="A682" s="437">
        <v>38</v>
      </c>
      <c r="B682" s="427">
        <v>42222</v>
      </c>
      <c r="C682" s="428" t="s">
        <v>1264</v>
      </c>
      <c r="D682" s="428" t="s">
        <v>915</v>
      </c>
      <c r="E682" s="457"/>
      <c r="F682" s="457">
        <v>40000</v>
      </c>
      <c r="G682" s="471">
        <f t="shared" si="14"/>
        <v>55464015.272727489</v>
      </c>
    </row>
    <row r="683" spans="1:7" ht="12.95" customHeight="1" x14ac:dyDescent="0.25">
      <c r="A683" s="437">
        <v>39</v>
      </c>
      <c r="B683" s="427">
        <v>42222</v>
      </c>
      <c r="C683" s="428" t="s">
        <v>1335</v>
      </c>
      <c r="D683" s="428" t="s">
        <v>889</v>
      </c>
      <c r="E683" s="457"/>
      <c r="F683" s="457">
        <v>29000</v>
      </c>
      <c r="G683" s="471">
        <f t="shared" si="14"/>
        <v>55435015.272727489</v>
      </c>
    </row>
    <row r="684" spans="1:7" ht="12.95" customHeight="1" x14ac:dyDescent="0.25">
      <c r="A684" s="437">
        <v>40</v>
      </c>
      <c r="B684" s="427">
        <v>42222</v>
      </c>
      <c r="C684" s="438" t="s">
        <v>1369</v>
      </c>
      <c r="D684" s="428"/>
      <c r="E684" s="457"/>
      <c r="F684" s="457">
        <v>460000</v>
      </c>
      <c r="G684" s="471">
        <f t="shared" si="14"/>
        <v>54975015.272727489</v>
      </c>
    </row>
    <row r="685" spans="1:7" ht="12.95" customHeight="1" x14ac:dyDescent="0.25">
      <c r="A685" s="437"/>
      <c r="B685" s="427"/>
      <c r="C685" s="438" t="s">
        <v>1370</v>
      </c>
      <c r="D685" s="438"/>
      <c r="E685" s="457"/>
      <c r="F685" s="457"/>
      <c r="G685" s="471">
        <f t="shared" si="14"/>
        <v>54975015.272727489</v>
      </c>
    </row>
    <row r="686" spans="1:7" ht="12.95" customHeight="1" x14ac:dyDescent="0.25">
      <c r="A686" s="437">
        <v>41</v>
      </c>
      <c r="B686" s="427">
        <v>42222</v>
      </c>
      <c r="C686" s="438" t="s">
        <v>1371</v>
      </c>
      <c r="D686" s="428"/>
      <c r="E686" s="457">
        <v>18400</v>
      </c>
      <c r="F686" s="457"/>
      <c r="G686" s="471">
        <f t="shared" si="14"/>
        <v>54993415.272727489</v>
      </c>
    </row>
    <row r="687" spans="1:7" ht="12.95" customHeight="1" x14ac:dyDescent="0.25">
      <c r="A687" s="437">
        <v>42</v>
      </c>
      <c r="B687" s="427">
        <v>42223</v>
      </c>
      <c r="C687" s="438" t="s">
        <v>1364</v>
      </c>
      <c r="D687" s="428" t="s">
        <v>1365</v>
      </c>
      <c r="E687" s="457"/>
      <c r="F687" s="457">
        <v>450000</v>
      </c>
      <c r="G687" s="471">
        <f t="shared" si="14"/>
        <v>54543415.272727489</v>
      </c>
    </row>
    <row r="688" spans="1:7" ht="12.95" customHeight="1" x14ac:dyDescent="0.25">
      <c r="A688" s="437">
        <v>43</v>
      </c>
      <c r="B688" s="427">
        <v>42223</v>
      </c>
      <c r="C688" s="438" t="s">
        <v>1366</v>
      </c>
      <c r="D688" s="428"/>
      <c r="E688" s="457">
        <f>F687*4%</f>
        <v>18000</v>
      </c>
      <c r="F688" s="457"/>
      <c r="G688" s="471">
        <f t="shared" si="14"/>
        <v>54561415.272727489</v>
      </c>
    </row>
    <row r="689" spans="1:7" ht="12.95" customHeight="1" x14ac:dyDescent="0.25">
      <c r="A689" s="437">
        <v>44</v>
      </c>
      <c r="B689" s="427">
        <v>42223</v>
      </c>
      <c r="C689" s="438" t="s">
        <v>1367</v>
      </c>
      <c r="D689" s="428" t="s">
        <v>1365</v>
      </c>
      <c r="E689" s="457"/>
      <c r="F689" s="457">
        <v>450000</v>
      </c>
      <c r="G689" s="471">
        <f t="shared" si="14"/>
        <v>54111415.272727489</v>
      </c>
    </row>
    <row r="690" spans="1:7" ht="12.95" customHeight="1" x14ac:dyDescent="0.25">
      <c r="A690" s="437">
        <v>45</v>
      </c>
      <c r="B690" s="427">
        <v>42223</v>
      </c>
      <c r="C690" s="438" t="s">
        <v>1368</v>
      </c>
      <c r="D690" s="428"/>
      <c r="E690" s="457">
        <f>F689*4%</f>
        <v>18000</v>
      </c>
      <c r="F690" s="457"/>
      <c r="G690" s="471">
        <f t="shared" si="14"/>
        <v>54129415.272727489</v>
      </c>
    </row>
    <row r="691" spans="1:7" ht="12.95" customHeight="1" x14ac:dyDescent="0.25">
      <c r="A691" s="437">
        <v>46</v>
      </c>
      <c r="B691" s="427">
        <v>42223</v>
      </c>
      <c r="C691" s="428" t="s">
        <v>1334</v>
      </c>
      <c r="D691" s="428" t="s">
        <v>889</v>
      </c>
      <c r="E691" s="457"/>
      <c r="F691" s="457">
        <v>456250</v>
      </c>
      <c r="G691" s="471">
        <f t="shared" si="14"/>
        <v>53673165.272727489</v>
      </c>
    </row>
    <row r="692" spans="1:7" ht="12.95" customHeight="1" x14ac:dyDescent="0.25">
      <c r="A692" s="437">
        <v>47</v>
      </c>
      <c r="B692" s="427">
        <v>42224</v>
      </c>
      <c r="C692" s="428" t="s">
        <v>1288</v>
      </c>
      <c r="D692" s="428" t="s">
        <v>1289</v>
      </c>
      <c r="E692" s="457"/>
      <c r="F692" s="457">
        <v>1273999</v>
      </c>
      <c r="G692" s="471">
        <f t="shared" si="14"/>
        <v>52399166.272727489</v>
      </c>
    </row>
    <row r="693" spans="1:7" ht="12.95" customHeight="1" x14ac:dyDescent="0.25">
      <c r="A693" s="437">
        <v>48</v>
      </c>
      <c r="B693" s="427">
        <v>42226</v>
      </c>
      <c r="C693" s="428" t="s">
        <v>1290</v>
      </c>
      <c r="D693" s="428" t="s">
        <v>1291</v>
      </c>
      <c r="E693" s="457"/>
      <c r="F693" s="457">
        <v>102400</v>
      </c>
      <c r="G693" s="471">
        <f t="shared" si="14"/>
        <v>52296766.272727489</v>
      </c>
    </row>
    <row r="694" spans="1:7" ht="12.95" customHeight="1" x14ac:dyDescent="0.25">
      <c r="A694" s="437">
        <v>49</v>
      </c>
      <c r="B694" s="427">
        <v>42226</v>
      </c>
      <c r="C694" s="428" t="s">
        <v>1322</v>
      </c>
      <c r="D694" s="428" t="s">
        <v>1172</v>
      </c>
      <c r="E694" s="457"/>
      <c r="F694" s="457">
        <v>198000</v>
      </c>
      <c r="G694" s="471">
        <f t="shared" si="14"/>
        <v>52098766.272727489</v>
      </c>
    </row>
    <row r="695" spans="1:7" ht="12.95" customHeight="1" x14ac:dyDescent="0.25">
      <c r="A695" s="437"/>
      <c r="B695" s="427"/>
      <c r="C695" s="428" t="s">
        <v>1323</v>
      </c>
      <c r="D695" s="428"/>
      <c r="E695" s="457"/>
      <c r="F695" s="457"/>
      <c r="G695" s="471">
        <f t="shared" si="14"/>
        <v>52098766.272727489</v>
      </c>
    </row>
    <row r="696" spans="1:7" ht="12.95" customHeight="1" x14ac:dyDescent="0.25">
      <c r="A696" s="437">
        <v>50</v>
      </c>
      <c r="B696" s="427">
        <v>42226</v>
      </c>
      <c r="C696" s="459" t="s">
        <v>1324</v>
      </c>
      <c r="D696" s="428"/>
      <c r="E696" s="457">
        <v>3960</v>
      </c>
      <c r="F696" s="457"/>
      <c r="G696" s="471">
        <f t="shared" si="14"/>
        <v>52102726.272727489</v>
      </c>
    </row>
    <row r="697" spans="1:7" ht="12.95" customHeight="1" x14ac:dyDescent="0.25">
      <c r="A697" s="437">
        <v>51</v>
      </c>
      <c r="B697" s="427">
        <v>42226</v>
      </c>
      <c r="C697" s="428" t="s">
        <v>1325</v>
      </c>
      <c r="D697" s="428" t="s">
        <v>1175</v>
      </c>
      <c r="E697" s="457"/>
      <c r="F697" s="457">
        <v>225000</v>
      </c>
      <c r="G697" s="471">
        <f t="shared" si="14"/>
        <v>51877726.272727489</v>
      </c>
    </row>
    <row r="698" spans="1:7" ht="12.95" customHeight="1" x14ac:dyDescent="0.25">
      <c r="A698" s="437">
        <v>52</v>
      </c>
      <c r="B698" s="427">
        <v>42226</v>
      </c>
      <c r="C698" s="459" t="s">
        <v>1326</v>
      </c>
      <c r="D698" s="428"/>
      <c r="E698" s="457">
        <v>9000</v>
      </c>
      <c r="F698" s="457"/>
      <c r="G698" s="471">
        <f t="shared" si="14"/>
        <v>51886726.272727489</v>
      </c>
    </row>
    <row r="699" spans="1:7" ht="12.95" customHeight="1" x14ac:dyDescent="0.25">
      <c r="A699" s="437">
        <v>53</v>
      </c>
      <c r="B699" s="427">
        <v>42226</v>
      </c>
      <c r="C699" s="428" t="s">
        <v>1327</v>
      </c>
      <c r="D699" s="428" t="s">
        <v>1041</v>
      </c>
      <c r="E699" s="457"/>
      <c r="F699" s="457">
        <v>450500</v>
      </c>
      <c r="G699" s="471">
        <f t="shared" si="14"/>
        <v>51436226.272727489</v>
      </c>
    </row>
    <row r="700" spans="1:7" ht="12.95" customHeight="1" x14ac:dyDescent="0.25">
      <c r="A700" s="437">
        <v>54</v>
      </c>
      <c r="B700" s="427">
        <v>42226</v>
      </c>
      <c r="C700" s="428" t="s">
        <v>1328</v>
      </c>
      <c r="D700" s="428" t="s">
        <v>1329</v>
      </c>
      <c r="E700" s="457"/>
      <c r="F700" s="457">
        <v>505000</v>
      </c>
      <c r="G700" s="471">
        <f t="shared" si="14"/>
        <v>50931226.272727489</v>
      </c>
    </row>
    <row r="701" spans="1:7" ht="12.95" customHeight="1" x14ac:dyDescent="0.25">
      <c r="A701" s="437">
        <v>55</v>
      </c>
      <c r="B701" s="427">
        <v>42228</v>
      </c>
      <c r="C701" s="428" t="s">
        <v>1302</v>
      </c>
      <c r="D701" s="428" t="s">
        <v>1303</v>
      </c>
      <c r="E701" s="457"/>
      <c r="F701" s="457">
        <v>41250</v>
      </c>
      <c r="G701" s="471">
        <f t="shared" si="14"/>
        <v>50889976.272727489</v>
      </c>
    </row>
    <row r="702" spans="1:7" ht="12.95" customHeight="1" x14ac:dyDescent="0.25">
      <c r="A702" s="437">
        <v>56</v>
      </c>
      <c r="B702" s="427">
        <v>42228</v>
      </c>
      <c r="C702" s="438" t="s">
        <v>1401</v>
      </c>
      <c r="D702" s="428"/>
      <c r="E702" s="457"/>
      <c r="F702" s="457">
        <v>720000</v>
      </c>
      <c r="G702" s="471">
        <f t="shared" si="14"/>
        <v>50169976.272727489</v>
      </c>
    </row>
    <row r="703" spans="1:7" ht="12.95" customHeight="1" x14ac:dyDescent="0.25">
      <c r="A703" s="437">
        <v>57</v>
      </c>
      <c r="B703" s="427">
        <v>42228</v>
      </c>
      <c r="C703" s="438" t="s">
        <v>1402</v>
      </c>
      <c r="D703" s="428"/>
      <c r="E703" s="457">
        <v>28000</v>
      </c>
      <c r="F703" s="457"/>
      <c r="G703" s="471">
        <f t="shared" si="14"/>
        <v>50197976.272727489</v>
      </c>
    </row>
    <row r="704" spans="1:7" ht="12.95" customHeight="1" x14ac:dyDescent="0.25">
      <c r="A704" s="437">
        <v>58</v>
      </c>
      <c r="B704" s="427">
        <v>42230</v>
      </c>
      <c r="C704" s="428" t="s">
        <v>1262</v>
      </c>
      <c r="D704" s="428" t="s">
        <v>915</v>
      </c>
      <c r="E704" s="457"/>
      <c r="F704" s="457">
        <v>40000</v>
      </c>
      <c r="G704" s="471">
        <f t="shared" si="14"/>
        <v>50157976.272727489</v>
      </c>
    </row>
    <row r="705" spans="1:7" ht="12.95" customHeight="1" x14ac:dyDescent="0.25">
      <c r="A705" s="437">
        <v>59</v>
      </c>
      <c r="B705" s="427">
        <v>42234</v>
      </c>
      <c r="C705" s="428" t="s">
        <v>1261</v>
      </c>
      <c r="D705" s="428" t="s">
        <v>915</v>
      </c>
      <c r="E705" s="457"/>
      <c r="F705" s="457">
        <v>40000</v>
      </c>
      <c r="G705" s="471">
        <f t="shared" si="14"/>
        <v>50117976.272727489</v>
      </c>
    </row>
    <row r="706" spans="1:7" ht="12.95" customHeight="1" x14ac:dyDescent="0.25">
      <c r="A706" s="437">
        <v>60</v>
      </c>
      <c r="B706" s="427">
        <v>42236</v>
      </c>
      <c r="C706" s="428" t="s">
        <v>1278</v>
      </c>
      <c r="D706" s="428" t="s">
        <v>885</v>
      </c>
      <c r="E706" s="457"/>
      <c r="F706" s="457">
        <v>1126195</v>
      </c>
      <c r="G706" s="471">
        <f t="shared" ref="G706:G769" si="15">G705+E706-F706</f>
        <v>48991781.272727489</v>
      </c>
    </row>
    <row r="707" spans="1:7" ht="12.95" customHeight="1" x14ac:dyDescent="0.25">
      <c r="A707" s="437"/>
      <c r="B707" s="427"/>
      <c r="C707" s="428" t="s">
        <v>1279</v>
      </c>
      <c r="D707" s="428"/>
      <c r="E707" s="457"/>
      <c r="F707" s="457"/>
      <c r="G707" s="471">
        <f t="shared" si="15"/>
        <v>48991781.272727489</v>
      </c>
    </row>
    <row r="708" spans="1:7" ht="12.95" customHeight="1" x14ac:dyDescent="0.25">
      <c r="A708" s="437">
        <v>61</v>
      </c>
      <c r="B708" s="427">
        <v>42236</v>
      </c>
      <c r="C708" s="428" t="s">
        <v>1282</v>
      </c>
      <c r="D708" s="428" t="s">
        <v>1283</v>
      </c>
      <c r="E708" s="457"/>
      <c r="F708" s="457">
        <v>720000</v>
      </c>
      <c r="G708" s="471">
        <f t="shared" si="15"/>
        <v>48271781.272727489</v>
      </c>
    </row>
    <row r="709" spans="1:7" ht="12.95" customHeight="1" x14ac:dyDescent="0.25">
      <c r="A709" s="437"/>
      <c r="B709" s="427"/>
      <c r="C709" s="428" t="s">
        <v>1284</v>
      </c>
      <c r="D709" s="428"/>
      <c r="E709" s="457"/>
      <c r="F709" s="457"/>
      <c r="G709" s="471">
        <f t="shared" si="15"/>
        <v>48271781.272727489</v>
      </c>
    </row>
    <row r="710" spans="1:7" ht="12.95" customHeight="1" x14ac:dyDescent="0.25">
      <c r="A710" s="437">
        <v>62</v>
      </c>
      <c r="B710" s="427">
        <v>42236</v>
      </c>
      <c r="C710" s="459" t="s">
        <v>1285</v>
      </c>
      <c r="D710" s="428"/>
      <c r="E710" s="457">
        <v>17500</v>
      </c>
      <c r="F710" s="457"/>
      <c r="G710" s="471">
        <f t="shared" si="15"/>
        <v>48289281.272727489</v>
      </c>
    </row>
    <row r="711" spans="1:7" ht="12.95" customHeight="1" x14ac:dyDescent="0.25">
      <c r="A711" s="437">
        <v>63</v>
      </c>
      <c r="B711" s="427">
        <v>42238</v>
      </c>
      <c r="C711" s="428" t="s">
        <v>1294</v>
      </c>
      <c r="D711" s="428" t="s">
        <v>940</v>
      </c>
      <c r="E711" s="457"/>
      <c r="F711" s="457">
        <v>145500</v>
      </c>
      <c r="G711" s="471">
        <f t="shared" si="15"/>
        <v>48143781.272727489</v>
      </c>
    </row>
    <row r="712" spans="1:7" ht="12.95" customHeight="1" x14ac:dyDescent="0.25">
      <c r="A712" s="437">
        <v>64</v>
      </c>
      <c r="B712" s="427">
        <v>42241</v>
      </c>
      <c r="C712" s="428" t="s">
        <v>1280</v>
      </c>
      <c r="D712" s="428" t="s">
        <v>879</v>
      </c>
      <c r="E712" s="457"/>
      <c r="F712" s="457">
        <v>500000</v>
      </c>
      <c r="G712" s="471">
        <f t="shared" si="15"/>
        <v>47643781.272727489</v>
      </c>
    </row>
    <row r="713" spans="1:7" ht="12.95" customHeight="1" x14ac:dyDescent="0.25">
      <c r="A713" s="437"/>
      <c r="B713" s="427"/>
      <c r="C713" s="428" t="s">
        <v>1281</v>
      </c>
      <c r="D713" s="428"/>
      <c r="E713" s="457"/>
      <c r="F713" s="457"/>
      <c r="G713" s="471">
        <f t="shared" si="15"/>
        <v>47643781.272727489</v>
      </c>
    </row>
    <row r="714" spans="1:7" ht="12.95" customHeight="1" x14ac:dyDescent="0.25">
      <c r="A714" s="437">
        <v>65</v>
      </c>
      <c r="B714" s="427">
        <v>42241</v>
      </c>
      <c r="C714" s="428" t="s">
        <v>1292</v>
      </c>
      <c r="D714" s="428" t="s">
        <v>1293</v>
      </c>
      <c r="E714" s="457"/>
      <c r="F714" s="457">
        <v>11250</v>
      </c>
      <c r="G714" s="471">
        <f t="shared" si="15"/>
        <v>47632531.272727489</v>
      </c>
    </row>
    <row r="715" spans="1:7" ht="12.95" customHeight="1" x14ac:dyDescent="0.25">
      <c r="A715" s="437">
        <v>66</v>
      </c>
      <c r="B715" s="427">
        <v>42241</v>
      </c>
      <c r="C715" s="428" t="s">
        <v>1295</v>
      </c>
      <c r="D715" s="428" t="s">
        <v>867</v>
      </c>
      <c r="E715" s="457"/>
      <c r="F715" s="457">
        <v>41250</v>
      </c>
      <c r="G715" s="471">
        <f t="shared" si="15"/>
        <v>47591281.272727489</v>
      </c>
    </row>
    <row r="716" spans="1:7" ht="12.95" customHeight="1" x14ac:dyDescent="0.25">
      <c r="A716" s="437">
        <v>67</v>
      </c>
      <c r="B716" s="427">
        <v>42241</v>
      </c>
      <c r="C716" s="428" t="s">
        <v>1299</v>
      </c>
      <c r="D716" s="428" t="s">
        <v>865</v>
      </c>
      <c r="E716" s="457"/>
      <c r="F716" s="457">
        <v>110000</v>
      </c>
      <c r="G716" s="471">
        <f t="shared" si="15"/>
        <v>47481281.272727489</v>
      </c>
    </row>
    <row r="717" spans="1:7" ht="12.95" customHeight="1" x14ac:dyDescent="0.25">
      <c r="A717" s="437">
        <v>68</v>
      </c>
      <c r="B717" s="427">
        <v>42241</v>
      </c>
      <c r="C717" s="428" t="s">
        <v>1305</v>
      </c>
      <c r="D717" s="428" t="s">
        <v>1306</v>
      </c>
      <c r="E717" s="457"/>
      <c r="F717" s="440">
        <v>139000</v>
      </c>
      <c r="G717" s="471">
        <f t="shared" si="15"/>
        <v>47342281.272727489</v>
      </c>
    </row>
    <row r="718" spans="1:7" ht="12.95" customHeight="1" x14ac:dyDescent="0.25">
      <c r="A718" s="437">
        <v>69</v>
      </c>
      <c r="B718" s="427">
        <v>42241</v>
      </c>
      <c r="C718" s="428" t="s">
        <v>1319</v>
      </c>
      <c r="D718" s="428" t="s">
        <v>1175</v>
      </c>
      <c r="E718" s="457"/>
      <c r="F718" s="457">
        <v>250000</v>
      </c>
      <c r="G718" s="471">
        <f t="shared" si="15"/>
        <v>47092281.272727489</v>
      </c>
    </row>
    <row r="719" spans="1:7" ht="12.95" customHeight="1" x14ac:dyDescent="0.25">
      <c r="A719" s="437"/>
      <c r="B719" s="427"/>
      <c r="C719" s="428" t="s">
        <v>1320</v>
      </c>
      <c r="D719" s="428"/>
      <c r="E719" s="457"/>
      <c r="F719" s="457"/>
      <c r="G719" s="471">
        <f t="shared" si="15"/>
        <v>47092281.272727489</v>
      </c>
    </row>
    <row r="720" spans="1:7" ht="12.95" customHeight="1" x14ac:dyDescent="0.25">
      <c r="A720" s="437">
        <v>70</v>
      </c>
      <c r="B720" s="427">
        <v>42241</v>
      </c>
      <c r="C720" s="459" t="s">
        <v>1321</v>
      </c>
      <c r="D720" s="428"/>
      <c r="E720" s="457">
        <v>10000</v>
      </c>
      <c r="F720" s="457"/>
      <c r="G720" s="471">
        <f t="shared" si="15"/>
        <v>47102281.272727489</v>
      </c>
    </row>
    <row r="721" spans="1:7" ht="12.95" customHeight="1" x14ac:dyDescent="0.25">
      <c r="A721" s="437">
        <v>71</v>
      </c>
      <c r="B721" s="427">
        <v>42242</v>
      </c>
      <c r="C721" s="428" t="s">
        <v>1296</v>
      </c>
      <c r="D721" s="428" t="s">
        <v>907</v>
      </c>
      <c r="E721" s="457"/>
      <c r="F721" s="457">
        <v>377500</v>
      </c>
      <c r="G721" s="471">
        <f t="shared" si="15"/>
        <v>46724781.272727489</v>
      </c>
    </row>
    <row r="722" spans="1:7" ht="12.95" customHeight="1" x14ac:dyDescent="0.25">
      <c r="A722" s="437">
        <v>72</v>
      </c>
      <c r="B722" s="427">
        <v>42242</v>
      </c>
      <c r="C722" s="428" t="s">
        <v>1263</v>
      </c>
      <c r="D722" s="428" t="s">
        <v>915</v>
      </c>
      <c r="E722" s="457"/>
      <c r="F722" s="457">
        <v>40000</v>
      </c>
      <c r="G722" s="471">
        <f t="shared" si="15"/>
        <v>46684781.272727489</v>
      </c>
    </row>
    <row r="723" spans="1:7" ht="12.95" customHeight="1" x14ac:dyDescent="0.25">
      <c r="A723" s="437">
        <v>73</v>
      </c>
      <c r="B723" s="427">
        <v>42242</v>
      </c>
      <c r="C723" s="428" t="s">
        <v>1316</v>
      </c>
      <c r="D723" s="428" t="s">
        <v>1151</v>
      </c>
      <c r="E723" s="457"/>
      <c r="F723" s="457">
        <v>7500</v>
      </c>
      <c r="G723" s="471">
        <f t="shared" si="15"/>
        <v>46677281.272727489</v>
      </c>
    </row>
    <row r="724" spans="1:7" ht="12.95" customHeight="1" x14ac:dyDescent="0.25">
      <c r="A724" s="437">
        <v>74</v>
      </c>
      <c r="B724" s="427">
        <v>42242</v>
      </c>
      <c r="C724" s="428" t="s">
        <v>1317</v>
      </c>
      <c r="D724" s="428" t="s">
        <v>869</v>
      </c>
      <c r="E724" s="457"/>
      <c r="F724" s="457">
        <v>150000</v>
      </c>
      <c r="G724" s="471">
        <f t="shared" si="15"/>
        <v>46527281.272727489</v>
      </c>
    </row>
    <row r="725" spans="1:7" ht="12.95" customHeight="1" x14ac:dyDescent="0.25">
      <c r="A725" s="437">
        <v>75</v>
      </c>
      <c r="B725" s="427">
        <v>42242</v>
      </c>
      <c r="C725" s="459" t="s">
        <v>1318</v>
      </c>
      <c r="D725" s="428"/>
      <c r="E725" s="457">
        <v>6000</v>
      </c>
      <c r="F725" s="457"/>
      <c r="G725" s="471">
        <f t="shared" si="15"/>
        <v>46533281.272727489</v>
      </c>
    </row>
    <row r="726" spans="1:7" ht="12.95" customHeight="1" x14ac:dyDescent="0.25">
      <c r="A726" s="437">
        <v>76</v>
      </c>
      <c r="B726" s="427">
        <v>42243</v>
      </c>
      <c r="C726" s="428" t="s">
        <v>1286</v>
      </c>
      <c r="D726" s="428" t="s">
        <v>1283</v>
      </c>
      <c r="E726" s="457"/>
      <c r="F726" s="457">
        <v>720000</v>
      </c>
      <c r="G726" s="471">
        <f t="shared" si="15"/>
        <v>45813281.272727489</v>
      </c>
    </row>
    <row r="727" spans="1:7" ht="12.95" customHeight="1" x14ac:dyDescent="0.25">
      <c r="A727" s="437"/>
      <c r="B727" s="427"/>
      <c r="C727" s="428" t="s">
        <v>1284</v>
      </c>
      <c r="D727" s="428"/>
      <c r="E727" s="457"/>
      <c r="F727" s="457"/>
      <c r="G727" s="471">
        <f t="shared" si="15"/>
        <v>45813281.272727489</v>
      </c>
    </row>
    <row r="728" spans="1:7" ht="12.95" customHeight="1" x14ac:dyDescent="0.25">
      <c r="A728" s="437">
        <v>77</v>
      </c>
      <c r="B728" s="427">
        <v>42243</v>
      </c>
      <c r="C728" s="459" t="s">
        <v>1287</v>
      </c>
      <c r="D728" s="428"/>
      <c r="E728" s="457">
        <v>17500</v>
      </c>
      <c r="F728" s="457"/>
      <c r="G728" s="471">
        <f t="shared" si="15"/>
        <v>45830781.272727489</v>
      </c>
    </row>
    <row r="729" spans="1:7" ht="12.95" customHeight="1" x14ac:dyDescent="0.25">
      <c r="A729" s="437">
        <v>78</v>
      </c>
      <c r="B729" s="427">
        <v>42243</v>
      </c>
      <c r="C729" s="428" t="s">
        <v>1297</v>
      </c>
      <c r="D729" s="428" t="s">
        <v>877</v>
      </c>
      <c r="E729" s="457"/>
      <c r="F729" s="457">
        <v>71250</v>
      </c>
      <c r="G729" s="471">
        <f t="shared" si="15"/>
        <v>45759531.272727489</v>
      </c>
    </row>
    <row r="730" spans="1:7" ht="12.95" customHeight="1" x14ac:dyDescent="0.25">
      <c r="A730" s="437">
        <v>79</v>
      </c>
      <c r="B730" s="427">
        <v>42243</v>
      </c>
      <c r="C730" s="428" t="s">
        <v>1300</v>
      </c>
      <c r="D730" s="428" t="s">
        <v>1301</v>
      </c>
      <c r="E730" s="457"/>
      <c r="F730" s="457">
        <v>23700</v>
      </c>
      <c r="G730" s="471">
        <f t="shared" si="15"/>
        <v>45735831.272727489</v>
      </c>
    </row>
    <row r="731" spans="1:7" ht="12.95" customHeight="1" x14ac:dyDescent="0.25">
      <c r="A731" s="437">
        <v>80</v>
      </c>
      <c r="B731" s="427">
        <v>42243</v>
      </c>
      <c r="C731" s="428" t="s">
        <v>1309</v>
      </c>
      <c r="D731" s="428" t="s">
        <v>1310</v>
      </c>
      <c r="E731" s="457"/>
      <c r="F731" s="457">
        <v>86000</v>
      </c>
      <c r="G731" s="471">
        <f t="shared" si="15"/>
        <v>45649831.272727489</v>
      </c>
    </row>
    <row r="732" spans="1:7" ht="12.95" customHeight="1" x14ac:dyDescent="0.25">
      <c r="A732" s="437">
        <v>81</v>
      </c>
      <c r="B732" s="427">
        <v>42244</v>
      </c>
      <c r="C732" s="428" t="s">
        <v>1313</v>
      </c>
      <c r="D732" s="428" t="s">
        <v>1183</v>
      </c>
      <c r="E732" s="457"/>
      <c r="F732" s="457">
        <v>2250</v>
      </c>
      <c r="G732" s="471">
        <f t="shared" si="15"/>
        <v>45647581.272727489</v>
      </c>
    </row>
    <row r="733" spans="1:7" ht="12.95" customHeight="1" x14ac:dyDescent="0.25">
      <c r="A733" s="437">
        <v>82</v>
      </c>
      <c r="B733" s="427">
        <v>42246</v>
      </c>
      <c r="C733" s="428" t="s">
        <v>1298</v>
      </c>
      <c r="D733" s="428" t="s">
        <v>905</v>
      </c>
      <c r="E733" s="457"/>
      <c r="F733" s="457">
        <v>41250</v>
      </c>
      <c r="G733" s="471">
        <f t="shared" si="15"/>
        <v>45606331.272727489</v>
      </c>
    </row>
    <row r="734" spans="1:7" ht="12.95" customHeight="1" x14ac:dyDescent="0.25">
      <c r="A734" s="437">
        <v>83</v>
      </c>
      <c r="B734" s="427">
        <v>42246</v>
      </c>
      <c r="C734" s="428" t="s">
        <v>1304</v>
      </c>
      <c r="D734" s="428" t="s">
        <v>889</v>
      </c>
      <c r="E734" s="457"/>
      <c r="F734" s="457">
        <v>18750</v>
      </c>
      <c r="G734" s="471">
        <f t="shared" si="15"/>
        <v>45587581.272727489</v>
      </c>
    </row>
    <row r="735" spans="1:7" ht="12.95" customHeight="1" x14ac:dyDescent="0.25">
      <c r="A735" s="437">
        <v>84</v>
      </c>
      <c r="B735" s="427">
        <v>42247</v>
      </c>
      <c r="C735" s="428" t="s">
        <v>1307</v>
      </c>
      <c r="D735" s="428" t="s">
        <v>1308</v>
      </c>
      <c r="E735" s="457"/>
      <c r="F735" s="457">
        <v>11250</v>
      </c>
      <c r="G735" s="471">
        <f t="shared" si="15"/>
        <v>45576331.272727489</v>
      </c>
    </row>
    <row r="736" spans="1:7" ht="12.95" customHeight="1" x14ac:dyDescent="0.25">
      <c r="A736" s="437">
        <v>85</v>
      </c>
      <c r="B736" s="427">
        <v>42247</v>
      </c>
      <c r="C736" s="428" t="s">
        <v>1311</v>
      </c>
      <c r="D736" s="428" t="s">
        <v>1312</v>
      </c>
      <c r="E736" s="457"/>
      <c r="F736" s="457">
        <v>9750</v>
      </c>
      <c r="G736" s="471">
        <f t="shared" si="15"/>
        <v>45566581.272727489</v>
      </c>
    </row>
    <row r="737" spans="1:7" ht="12.95" customHeight="1" x14ac:dyDescent="0.25">
      <c r="A737" s="437">
        <v>86</v>
      </c>
      <c r="B737" s="427">
        <v>42247</v>
      </c>
      <c r="C737" s="428" t="s">
        <v>1259</v>
      </c>
      <c r="D737" s="428" t="s">
        <v>915</v>
      </c>
      <c r="E737" s="457"/>
      <c r="F737" s="457">
        <v>754800</v>
      </c>
      <c r="G737" s="471">
        <f t="shared" si="15"/>
        <v>44811781.272727489</v>
      </c>
    </row>
    <row r="738" spans="1:7" ht="12.95" customHeight="1" x14ac:dyDescent="0.25">
      <c r="A738" s="437">
        <v>87</v>
      </c>
      <c r="B738" s="427">
        <v>42247</v>
      </c>
      <c r="C738" s="428" t="s">
        <v>1268</v>
      </c>
      <c r="D738" s="428" t="s">
        <v>950</v>
      </c>
      <c r="E738" s="457"/>
      <c r="F738" s="457">
        <v>300000</v>
      </c>
      <c r="G738" s="471">
        <f t="shared" si="15"/>
        <v>44511781.272727489</v>
      </c>
    </row>
    <row r="739" spans="1:7" ht="12.95" customHeight="1" x14ac:dyDescent="0.25">
      <c r="A739" s="437"/>
      <c r="B739" s="427"/>
      <c r="C739" s="428" t="s">
        <v>1269</v>
      </c>
      <c r="D739" s="428"/>
      <c r="E739" s="457"/>
      <c r="F739" s="457"/>
      <c r="G739" s="471">
        <f t="shared" si="15"/>
        <v>44511781.272727489</v>
      </c>
    </row>
    <row r="740" spans="1:7" ht="12.95" customHeight="1" x14ac:dyDescent="0.25">
      <c r="A740" s="437">
        <v>88</v>
      </c>
      <c r="B740" s="427">
        <v>42247</v>
      </c>
      <c r="C740" s="459" t="s">
        <v>1270</v>
      </c>
      <c r="D740" s="428"/>
      <c r="E740" s="457">
        <v>12000</v>
      </c>
      <c r="F740" s="457"/>
      <c r="G740" s="471">
        <f t="shared" si="15"/>
        <v>44523781.272727489</v>
      </c>
    </row>
    <row r="741" spans="1:7" ht="12.95" customHeight="1" x14ac:dyDescent="0.25">
      <c r="A741" s="437">
        <v>89</v>
      </c>
      <c r="B741" s="427">
        <v>42247</v>
      </c>
      <c r="C741" s="428" t="s">
        <v>1271</v>
      </c>
      <c r="D741" s="428" t="s">
        <v>990</v>
      </c>
      <c r="E741" s="457"/>
      <c r="F741" s="457">
        <v>930000</v>
      </c>
      <c r="G741" s="471">
        <f t="shared" si="15"/>
        <v>43593781.272727489</v>
      </c>
    </row>
    <row r="742" spans="1:7" ht="12.95" customHeight="1" x14ac:dyDescent="0.25">
      <c r="A742" s="437"/>
      <c r="B742" s="427"/>
      <c r="C742" s="428" t="s">
        <v>1272</v>
      </c>
      <c r="D742" s="428"/>
      <c r="E742" s="457"/>
      <c r="F742" s="457"/>
      <c r="G742" s="471">
        <f t="shared" si="15"/>
        <v>43593781.272727489</v>
      </c>
    </row>
    <row r="743" spans="1:7" ht="12.95" customHeight="1" x14ac:dyDescent="0.25">
      <c r="A743" s="437">
        <v>90</v>
      </c>
      <c r="B743" s="427">
        <v>42247</v>
      </c>
      <c r="C743" s="459" t="s">
        <v>1273</v>
      </c>
      <c r="D743" s="428"/>
      <c r="E743" s="457">
        <v>37200</v>
      </c>
      <c r="F743" s="457"/>
      <c r="G743" s="471">
        <f t="shared" si="15"/>
        <v>43630981.272727489</v>
      </c>
    </row>
    <row r="744" spans="1:7" ht="12.95" customHeight="1" x14ac:dyDescent="0.25">
      <c r="A744" s="437">
        <v>91</v>
      </c>
      <c r="B744" s="427">
        <v>42247</v>
      </c>
      <c r="C744" s="428" t="s">
        <v>1277</v>
      </c>
      <c r="D744" s="428" t="s">
        <v>983</v>
      </c>
      <c r="E744" s="457"/>
      <c r="F744" s="457">
        <v>100000</v>
      </c>
      <c r="G744" s="471">
        <f t="shared" si="15"/>
        <v>43530981.272727489</v>
      </c>
    </row>
    <row r="745" spans="1:7" ht="12.95" customHeight="1" x14ac:dyDescent="0.25">
      <c r="A745" s="437">
        <v>92</v>
      </c>
      <c r="B745" s="427">
        <v>42247</v>
      </c>
      <c r="C745" s="428" t="s">
        <v>1330</v>
      </c>
      <c r="D745" s="428" t="s">
        <v>1331</v>
      </c>
      <c r="E745" s="457"/>
      <c r="F745" s="457">
        <v>83250</v>
      </c>
      <c r="G745" s="471">
        <f t="shared" si="15"/>
        <v>43447731.272727489</v>
      </c>
    </row>
    <row r="746" spans="1:7" ht="12.95" customHeight="1" x14ac:dyDescent="0.25">
      <c r="A746" s="437">
        <v>93</v>
      </c>
      <c r="B746" s="427">
        <v>42247</v>
      </c>
      <c r="C746" s="438" t="s">
        <v>1349</v>
      </c>
      <c r="D746" s="428" t="s">
        <v>1337</v>
      </c>
      <c r="E746" s="457"/>
      <c r="F746" s="457">
        <v>150000</v>
      </c>
      <c r="G746" s="471">
        <f t="shared" si="15"/>
        <v>43297731.272727489</v>
      </c>
    </row>
    <row r="747" spans="1:7" ht="12.95" customHeight="1" x14ac:dyDescent="0.25">
      <c r="A747" s="437">
        <v>94</v>
      </c>
      <c r="B747" s="427">
        <v>42247</v>
      </c>
      <c r="C747" s="438" t="s">
        <v>1350</v>
      </c>
      <c r="D747" s="428" t="s">
        <v>1337</v>
      </c>
      <c r="E747" s="457"/>
      <c r="F747" s="457">
        <v>150000</v>
      </c>
      <c r="G747" s="471">
        <f t="shared" si="15"/>
        <v>43147731.272727489</v>
      </c>
    </row>
    <row r="748" spans="1:7" ht="12.95" customHeight="1" x14ac:dyDescent="0.25">
      <c r="A748" s="437">
        <v>95</v>
      </c>
      <c r="B748" s="427">
        <v>42247</v>
      </c>
      <c r="C748" s="438" t="s">
        <v>1351</v>
      </c>
      <c r="D748" s="428" t="s">
        <v>1337</v>
      </c>
      <c r="E748" s="457"/>
      <c r="F748" s="457">
        <v>150000</v>
      </c>
      <c r="G748" s="471">
        <f t="shared" si="15"/>
        <v>42997731.272727489</v>
      </c>
    </row>
    <row r="749" spans="1:7" ht="12.95" customHeight="1" x14ac:dyDescent="0.25">
      <c r="A749" s="437">
        <v>96</v>
      </c>
      <c r="B749" s="427">
        <v>42247</v>
      </c>
      <c r="C749" s="438" t="s">
        <v>1352</v>
      </c>
      <c r="D749" s="428" t="s">
        <v>1337</v>
      </c>
      <c r="E749" s="457"/>
      <c r="F749" s="457">
        <v>100000</v>
      </c>
      <c r="G749" s="471">
        <f t="shared" si="15"/>
        <v>42897731.272727489</v>
      </c>
    </row>
    <row r="750" spans="1:7" ht="12.95" customHeight="1" x14ac:dyDescent="0.25">
      <c r="A750" s="437">
        <v>97</v>
      </c>
      <c r="B750" s="427">
        <v>42247</v>
      </c>
      <c r="C750" s="438" t="s">
        <v>1353</v>
      </c>
      <c r="D750" s="428" t="s">
        <v>1337</v>
      </c>
      <c r="E750" s="457"/>
      <c r="F750" s="457">
        <v>100000</v>
      </c>
      <c r="G750" s="471">
        <f t="shared" si="15"/>
        <v>42797731.272727489</v>
      </c>
    </row>
    <row r="751" spans="1:7" ht="12.95" customHeight="1" x14ac:dyDescent="0.25">
      <c r="A751" s="437">
        <v>98</v>
      </c>
      <c r="B751" s="427">
        <v>42247</v>
      </c>
      <c r="C751" s="438" t="s">
        <v>1354</v>
      </c>
      <c r="D751" s="428" t="s">
        <v>1337</v>
      </c>
      <c r="E751" s="457"/>
      <c r="F751" s="457">
        <v>150000</v>
      </c>
      <c r="G751" s="471">
        <f t="shared" si="15"/>
        <v>42647731.272727489</v>
      </c>
    </row>
    <row r="752" spans="1:7" ht="12.95" customHeight="1" x14ac:dyDescent="0.25">
      <c r="A752" s="437">
        <v>99</v>
      </c>
      <c r="B752" s="427">
        <v>42247</v>
      </c>
      <c r="C752" s="438" t="s">
        <v>1355</v>
      </c>
      <c r="D752" s="428" t="s">
        <v>1337</v>
      </c>
      <c r="E752" s="457"/>
      <c r="F752" s="457">
        <v>200000</v>
      </c>
      <c r="G752" s="471">
        <f t="shared" si="15"/>
        <v>42447731.272727489</v>
      </c>
    </row>
    <row r="753" spans="1:7" ht="12.95" customHeight="1" x14ac:dyDescent="0.25">
      <c r="A753" s="437">
        <v>100</v>
      </c>
      <c r="B753" s="427">
        <v>42247</v>
      </c>
      <c r="C753" s="438" t="s">
        <v>1356</v>
      </c>
      <c r="D753" s="428" t="s">
        <v>1337</v>
      </c>
      <c r="E753" s="457"/>
      <c r="F753" s="457">
        <v>200000</v>
      </c>
      <c r="G753" s="471">
        <f t="shared" si="15"/>
        <v>42247731.272727489</v>
      </c>
    </row>
    <row r="754" spans="1:7" ht="12.95" customHeight="1" x14ac:dyDescent="0.25">
      <c r="A754" s="437">
        <v>101</v>
      </c>
      <c r="B754" s="427">
        <v>42247</v>
      </c>
      <c r="C754" s="438" t="s">
        <v>1357</v>
      </c>
      <c r="D754" s="428" t="s">
        <v>1337</v>
      </c>
      <c r="E754" s="457"/>
      <c r="F754" s="457">
        <v>100000</v>
      </c>
      <c r="G754" s="471">
        <f t="shared" si="15"/>
        <v>42147731.272727489</v>
      </c>
    </row>
    <row r="755" spans="1:7" ht="12.95" customHeight="1" x14ac:dyDescent="0.25">
      <c r="A755" s="437">
        <v>102</v>
      </c>
      <c r="B755" s="427">
        <v>42247</v>
      </c>
      <c r="C755" s="438" t="s">
        <v>1358</v>
      </c>
      <c r="D755" s="428" t="s">
        <v>1337</v>
      </c>
      <c r="E755" s="457"/>
      <c r="F755" s="457">
        <v>150000</v>
      </c>
      <c r="G755" s="471">
        <f t="shared" si="15"/>
        <v>41997731.272727489</v>
      </c>
    </row>
    <row r="756" spans="1:7" ht="12.95" customHeight="1" x14ac:dyDescent="0.25">
      <c r="A756" s="437">
        <v>103</v>
      </c>
      <c r="B756" s="427">
        <v>42247</v>
      </c>
      <c r="C756" s="438" t="s">
        <v>1359</v>
      </c>
      <c r="D756" s="428" t="s">
        <v>925</v>
      </c>
      <c r="E756" s="457"/>
      <c r="F756" s="457">
        <v>1170000</v>
      </c>
      <c r="G756" s="471">
        <f t="shared" si="15"/>
        <v>40827731.272727489</v>
      </c>
    </row>
    <row r="757" spans="1:7" ht="12.95" customHeight="1" x14ac:dyDescent="0.25">
      <c r="A757" s="437">
        <v>104</v>
      </c>
      <c r="B757" s="427">
        <v>42247</v>
      </c>
      <c r="C757" s="438" t="s">
        <v>1360</v>
      </c>
      <c r="D757" s="428"/>
      <c r="E757" s="457">
        <v>224000</v>
      </c>
      <c r="F757" s="457"/>
      <c r="G757" s="471">
        <f t="shared" si="15"/>
        <v>41051731.272727489</v>
      </c>
    </row>
    <row r="758" spans="1:7" ht="12.95" customHeight="1" x14ac:dyDescent="0.25">
      <c r="A758" s="437">
        <v>105</v>
      </c>
      <c r="B758" s="427">
        <v>42247</v>
      </c>
      <c r="C758" s="438" t="s">
        <v>1361</v>
      </c>
      <c r="D758" s="459" t="s">
        <v>925</v>
      </c>
      <c r="E758" s="457"/>
      <c r="F758" s="457">
        <v>3900000</v>
      </c>
      <c r="G758" s="471">
        <f t="shared" si="15"/>
        <v>37151731.272727489</v>
      </c>
    </row>
    <row r="759" spans="1:7" ht="12.95" customHeight="1" x14ac:dyDescent="0.25">
      <c r="A759" s="437">
        <v>106</v>
      </c>
      <c r="B759" s="427">
        <v>42247</v>
      </c>
      <c r="C759" s="438" t="s">
        <v>1360</v>
      </c>
      <c r="D759" s="428"/>
      <c r="E759" s="457">
        <v>327500</v>
      </c>
      <c r="F759" s="457"/>
      <c r="G759" s="471">
        <f t="shared" si="15"/>
        <v>37479231.272727489</v>
      </c>
    </row>
    <row r="760" spans="1:7" ht="12.95" customHeight="1" x14ac:dyDescent="0.25">
      <c r="A760" s="437">
        <v>107</v>
      </c>
      <c r="B760" s="427">
        <v>42247</v>
      </c>
      <c r="C760" s="438" t="s">
        <v>1362</v>
      </c>
      <c r="D760" s="428"/>
      <c r="E760" s="457"/>
      <c r="F760" s="457">
        <v>316800</v>
      </c>
      <c r="G760" s="471">
        <f t="shared" si="15"/>
        <v>37162431.272727489</v>
      </c>
    </row>
    <row r="761" spans="1:7" ht="12.95" customHeight="1" x14ac:dyDescent="0.25">
      <c r="A761" s="437">
        <v>108</v>
      </c>
      <c r="B761" s="427">
        <v>42247</v>
      </c>
      <c r="C761" s="438" t="s">
        <v>1363</v>
      </c>
      <c r="D761" s="428"/>
      <c r="E761" s="457">
        <f>F760*4%</f>
        <v>12672</v>
      </c>
      <c r="F761" s="457"/>
      <c r="G761" s="471">
        <f t="shared" si="15"/>
        <v>37175103.272727489</v>
      </c>
    </row>
    <row r="762" spans="1:7" ht="12.95" customHeight="1" x14ac:dyDescent="0.25">
      <c r="A762" s="437">
        <v>109</v>
      </c>
      <c r="B762" s="427">
        <v>42247</v>
      </c>
      <c r="C762" s="438" t="s">
        <v>1380</v>
      </c>
      <c r="D762" s="428" t="s">
        <v>1013</v>
      </c>
      <c r="E762" s="457"/>
      <c r="F762" s="457">
        <v>650000</v>
      </c>
      <c r="G762" s="471">
        <f t="shared" si="15"/>
        <v>36525103.272727489</v>
      </c>
    </row>
    <row r="763" spans="1:7" ht="12.95" customHeight="1" x14ac:dyDescent="0.25">
      <c r="A763" s="437">
        <v>110</v>
      </c>
      <c r="B763" s="427">
        <v>42247</v>
      </c>
      <c r="C763" s="438" t="s">
        <v>1381</v>
      </c>
      <c r="D763" s="428"/>
      <c r="E763" s="457">
        <v>93029430</v>
      </c>
      <c r="F763" s="457"/>
      <c r="G763" s="471">
        <f t="shared" si="15"/>
        <v>129554533.27272749</v>
      </c>
    </row>
    <row r="764" spans="1:7" ht="12.95" customHeight="1" x14ac:dyDescent="0.25">
      <c r="A764" s="437">
        <v>111</v>
      </c>
      <c r="B764" s="427">
        <v>42247</v>
      </c>
      <c r="C764" s="438" t="s">
        <v>1382</v>
      </c>
      <c r="D764" s="428"/>
      <c r="E764" s="457"/>
      <c r="F764" s="457">
        <v>300000</v>
      </c>
      <c r="G764" s="471">
        <f t="shared" si="15"/>
        <v>129254533.27272749</v>
      </c>
    </row>
    <row r="765" spans="1:7" ht="12.95" customHeight="1" x14ac:dyDescent="0.25">
      <c r="A765" s="437">
        <v>112</v>
      </c>
      <c r="B765" s="427">
        <v>42247</v>
      </c>
      <c r="C765" s="438" t="s">
        <v>1383</v>
      </c>
      <c r="D765" s="428"/>
      <c r="E765" s="457">
        <v>12000</v>
      </c>
      <c r="F765" s="457"/>
      <c r="G765" s="471">
        <f t="shared" si="15"/>
        <v>129266533.27272749</v>
      </c>
    </row>
    <row r="766" spans="1:7" ht="12.95" customHeight="1" x14ac:dyDescent="0.25">
      <c r="A766" s="437">
        <v>113</v>
      </c>
      <c r="B766" s="427">
        <v>42247</v>
      </c>
      <c r="C766" s="438" t="s">
        <v>1384</v>
      </c>
      <c r="D766" s="457"/>
      <c r="E766" s="457"/>
      <c r="F766" s="457">
        <v>450000</v>
      </c>
      <c r="G766" s="471">
        <f t="shared" si="15"/>
        <v>128816533.27272749</v>
      </c>
    </row>
    <row r="767" spans="1:7" ht="12.95" customHeight="1" x14ac:dyDescent="0.25">
      <c r="A767" s="437">
        <v>114</v>
      </c>
      <c r="B767" s="427">
        <v>42247</v>
      </c>
      <c r="C767" s="438" t="s">
        <v>1385</v>
      </c>
      <c r="D767" s="428"/>
      <c r="E767" s="457">
        <v>18000</v>
      </c>
      <c r="F767" s="457"/>
      <c r="G767" s="471">
        <f t="shared" si="15"/>
        <v>128834533.27272749</v>
      </c>
    </row>
    <row r="768" spans="1:7" ht="12.95" customHeight="1" x14ac:dyDescent="0.25">
      <c r="A768" s="437">
        <v>115</v>
      </c>
      <c r="B768" s="427">
        <v>42247</v>
      </c>
      <c r="C768" s="438" t="s">
        <v>1386</v>
      </c>
      <c r="D768" s="428"/>
      <c r="E768" s="457"/>
      <c r="F768" s="457">
        <v>15000000</v>
      </c>
      <c r="G768" s="471">
        <f t="shared" si="15"/>
        <v>113834533.27272749</v>
      </c>
    </row>
    <row r="769" spans="1:7" ht="12.95" customHeight="1" x14ac:dyDescent="0.25">
      <c r="A769" s="437">
        <v>116</v>
      </c>
      <c r="B769" s="427">
        <v>42247</v>
      </c>
      <c r="C769" s="438" t="s">
        <v>1387</v>
      </c>
      <c r="D769" s="428"/>
      <c r="E769" s="457">
        <v>1363636</v>
      </c>
      <c r="F769" s="457"/>
      <c r="G769" s="471">
        <f t="shared" si="15"/>
        <v>115198169.27272749</v>
      </c>
    </row>
    <row r="770" spans="1:7" ht="12.95" customHeight="1" x14ac:dyDescent="0.25">
      <c r="A770" s="437">
        <v>117</v>
      </c>
      <c r="B770" s="427">
        <v>42247</v>
      </c>
      <c r="C770" s="438" t="s">
        <v>1388</v>
      </c>
      <c r="D770" s="428"/>
      <c r="E770" s="457">
        <v>204545</v>
      </c>
      <c r="F770" s="457"/>
      <c r="G770" s="471">
        <f t="shared" ref="G770:G780" si="16">G769+E770-F770</f>
        <v>115402714.27272749</v>
      </c>
    </row>
    <row r="771" spans="1:7" ht="12.95" customHeight="1" x14ac:dyDescent="0.25">
      <c r="A771" s="437">
        <v>118</v>
      </c>
      <c r="B771" s="427">
        <v>42247</v>
      </c>
      <c r="C771" s="438" t="s">
        <v>1389</v>
      </c>
      <c r="D771" s="428"/>
      <c r="E771" s="457"/>
      <c r="F771" s="457">
        <v>3500000</v>
      </c>
      <c r="G771" s="471">
        <f t="shared" si="16"/>
        <v>111902714.27272749</v>
      </c>
    </row>
    <row r="772" spans="1:7" ht="12.95" customHeight="1" x14ac:dyDescent="0.25">
      <c r="A772" s="437">
        <v>119</v>
      </c>
      <c r="B772" s="427">
        <v>42247</v>
      </c>
      <c r="C772" s="438" t="s">
        <v>1390</v>
      </c>
      <c r="D772" s="428"/>
      <c r="E772" s="457">
        <v>318182</v>
      </c>
      <c r="F772" s="457"/>
      <c r="G772" s="471">
        <f t="shared" si="16"/>
        <v>112220896.27272749</v>
      </c>
    </row>
    <row r="773" spans="1:7" ht="12.95" customHeight="1" x14ac:dyDescent="0.25">
      <c r="A773" s="437">
        <v>120</v>
      </c>
      <c r="B773" s="427">
        <v>42247</v>
      </c>
      <c r="C773" s="438" t="s">
        <v>1391</v>
      </c>
      <c r="D773" s="428"/>
      <c r="E773" s="457">
        <v>47727</v>
      </c>
      <c r="F773" s="457"/>
      <c r="G773" s="471">
        <f t="shared" si="16"/>
        <v>112268623.27272749</v>
      </c>
    </row>
    <row r="774" spans="1:7" ht="12.95" customHeight="1" x14ac:dyDescent="0.25">
      <c r="A774" s="437">
        <v>121</v>
      </c>
      <c r="B774" s="427">
        <v>42247</v>
      </c>
      <c r="C774" s="438" t="s">
        <v>1392</v>
      </c>
      <c r="D774" s="428"/>
      <c r="E774" s="457"/>
      <c r="F774" s="457">
        <v>2000000</v>
      </c>
      <c r="G774" s="471">
        <f t="shared" si="16"/>
        <v>110268623.27272749</v>
      </c>
    </row>
    <row r="775" spans="1:7" ht="12.95" customHeight="1" x14ac:dyDescent="0.25">
      <c r="A775" s="437">
        <v>122</v>
      </c>
      <c r="B775" s="427">
        <v>42247</v>
      </c>
      <c r="C775" s="438" t="s">
        <v>1393</v>
      </c>
      <c r="D775" s="428"/>
      <c r="E775" s="457">
        <v>181820</v>
      </c>
      <c r="F775" s="457"/>
      <c r="G775" s="471">
        <f t="shared" si="16"/>
        <v>110450443.27272749</v>
      </c>
    </row>
    <row r="776" spans="1:7" ht="12.95" customHeight="1" x14ac:dyDescent="0.25">
      <c r="A776" s="437">
        <v>123</v>
      </c>
      <c r="B776" s="427">
        <v>42247</v>
      </c>
      <c r="C776" s="438" t="s">
        <v>1394</v>
      </c>
      <c r="D776" s="428"/>
      <c r="E776" s="457">
        <v>54545</v>
      </c>
      <c r="F776" s="457"/>
      <c r="G776" s="471">
        <f t="shared" si="16"/>
        <v>110504988.27272749</v>
      </c>
    </row>
    <row r="777" spans="1:7" ht="12.95" customHeight="1" x14ac:dyDescent="0.25">
      <c r="A777" s="437">
        <v>124</v>
      </c>
      <c r="B777" s="427">
        <v>42247</v>
      </c>
      <c r="C777" s="438" t="s">
        <v>1395</v>
      </c>
      <c r="D777" s="428"/>
      <c r="E777" s="457"/>
      <c r="F777" s="457">
        <v>410000</v>
      </c>
      <c r="G777" s="471">
        <f t="shared" si="16"/>
        <v>110094988.27272749</v>
      </c>
    </row>
    <row r="778" spans="1:7" ht="12.95" customHeight="1" x14ac:dyDescent="0.25">
      <c r="A778" s="437">
        <v>125</v>
      </c>
      <c r="B778" s="427">
        <v>42247</v>
      </c>
      <c r="C778" s="438" t="s">
        <v>1396</v>
      </c>
      <c r="D778" s="428"/>
      <c r="E778" s="457">
        <v>31250</v>
      </c>
      <c r="F778" s="457"/>
      <c r="G778" s="471">
        <f t="shared" si="16"/>
        <v>110126238.27272749</v>
      </c>
    </row>
    <row r="779" spans="1:7" ht="12.95" customHeight="1" x14ac:dyDescent="0.25">
      <c r="A779" s="437">
        <v>126</v>
      </c>
      <c r="B779" s="427">
        <v>42247</v>
      </c>
      <c r="C779" s="438" t="s">
        <v>1397</v>
      </c>
      <c r="D779" s="428"/>
      <c r="E779" s="457"/>
      <c r="F779" s="457">
        <v>365000</v>
      </c>
      <c r="G779" s="471">
        <f t="shared" si="16"/>
        <v>109761238.27272749</v>
      </c>
    </row>
    <row r="780" spans="1:7" ht="12.95" customHeight="1" x14ac:dyDescent="0.25">
      <c r="A780" s="437">
        <v>127</v>
      </c>
      <c r="B780" s="427">
        <v>42247</v>
      </c>
      <c r="C780" s="438" t="s">
        <v>1398</v>
      </c>
      <c r="D780" s="428"/>
      <c r="E780" s="457">
        <v>24250</v>
      </c>
      <c r="F780" s="457"/>
      <c r="G780" s="471">
        <f t="shared" si="16"/>
        <v>109785488.27272749</v>
      </c>
    </row>
    <row r="781" spans="1:7" ht="12.95" customHeight="1" x14ac:dyDescent="0.25">
      <c r="A781" s="437"/>
      <c r="B781" s="428"/>
      <c r="C781" s="428"/>
      <c r="D781" s="471"/>
      <c r="E781" s="428"/>
      <c r="F781" s="428"/>
      <c r="G781" s="428"/>
    </row>
    <row r="782" spans="1:7" ht="12.95" customHeight="1" x14ac:dyDescent="0.25">
      <c r="A782" s="428"/>
      <c r="B782" s="428"/>
      <c r="C782" s="428"/>
      <c r="D782" s="428"/>
      <c r="E782" s="428"/>
      <c r="F782" s="428"/>
      <c r="G782" s="428"/>
    </row>
    <row r="783" spans="1:7" ht="12.95" customHeight="1" x14ac:dyDescent="0.25">
      <c r="A783" s="428"/>
      <c r="B783" s="428"/>
      <c r="C783" s="451" t="s">
        <v>804</v>
      </c>
      <c r="D783" s="428"/>
      <c r="E783" s="471">
        <f>E640</f>
        <v>3127380773.2727275</v>
      </c>
      <c r="F783" s="471">
        <f>F640</f>
        <v>3033937088</v>
      </c>
      <c r="G783" s="428"/>
    </row>
    <row r="784" spans="1:7" ht="12.95" customHeight="1" x14ac:dyDescent="0.25">
      <c r="A784" s="428"/>
      <c r="B784" s="428"/>
      <c r="C784" s="451" t="s">
        <v>805</v>
      </c>
      <c r="D784" s="428"/>
      <c r="E784" s="471">
        <f>SUM(E641:E782)</f>
        <v>228259336</v>
      </c>
      <c r="F784" s="471">
        <f>SUM(F641:F782)</f>
        <v>211917533</v>
      </c>
      <c r="G784" s="428"/>
    </row>
    <row r="785" spans="1:7" ht="12.95" customHeight="1" x14ac:dyDescent="0.25">
      <c r="A785" s="428"/>
      <c r="B785" s="428"/>
      <c r="C785" s="451" t="s">
        <v>806</v>
      </c>
      <c r="D785" s="428"/>
      <c r="E785" s="471">
        <f>E783+E784</f>
        <v>3355640109.2727275</v>
      </c>
      <c r="F785" s="471">
        <f>F783+F784</f>
        <v>3245854621</v>
      </c>
      <c r="G785" s="428"/>
    </row>
    <row r="786" spans="1:7" ht="12.95" customHeight="1" x14ac:dyDescent="0.25">
      <c r="A786" s="428"/>
      <c r="B786" s="428"/>
      <c r="C786" s="451" t="s">
        <v>807</v>
      </c>
      <c r="D786" s="428"/>
      <c r="E786" s="428"/>
      <c r="F786" s="428"/>
      <c r="G786" s="471">
        <f>E785-F785</f>
        <v>109785488.27272749</v>
      </c>
    </row>
    <row r="787" spans="1:7" ht="12.95" customHeight="1" x14ac:dyDescent="0.25">
      <c r="A787" s="428"/>
      <c r="B787" s="428"/>
      <c r="C787" s="451" t="s">
        <v>700</v>
      </c>
      <c r="D787" s="428"/>
      <c r="E787" s="428"/>
      <c r="F787" s="428"/>
      <c r="G787" s="471">
        <f>E785-F785</f>
        <v>109785488.27272749</v>
      </c>
    </row>
    <row r="788" spans="1:7" ht="12.95" customHeight="1" x14ac:dyDescent="0.25">
      <c r="A788" s="452" t="s">
        <v>808</v>
      </c>
      <c r="B788" s="452"/>
      <c r="C788" s="452"/>
      <c r="D788" s="452"/>
      <c r="E788" s="452"/>
      <c r="F788" s="452"/>
      <c r="G788" s="452"/>
    </row>
    <row r="789" spans="1:7" ht="12.95" customHeight="1" x14ac:dyDescent="0.25">
      <c r="A789" s="452" t="s">
        <v>809</v>
      </c>
      <c r="B789" s="452"/>
      <c r="C789" s="452"/>
      <c r="D789" s="452"/>
      <c r="E789" s="452"/>
      <c r="F789" s="452"/>
      <c r="G789" s="452"/>
    </row>
    <row r="790" spans="1:7" ht="12.95" customHeight="1" x14ac:dyDescent="0.25">
      <c r="A790" s="452"/>
      <c r="B790" s="453" t="s">
        <v>810</v>
      </c>
      <c r="C790" s="452" t="s">
        <v>811</v>
      </c>
      <c r="D790" s="432">
        <f>[3]TUNAI!G1661</f>
        <v>1165427</v>
      </c>
      <c r="E790" s="452"/>
      <c r="F790" s="452"/>
      <c r="G790" s="452"/>
    </row>
    <row r="791" spans="1:7" ht="12.95" customHeight="1" x14ac:dyDescent="0.25">
      <c r="A791" s="452"/>
      <c r="B791" s="453" t="s">
        <v>812</v>
      </c>
      <c r="C791" s="452" t="s">
        <v>813</v>
      </c>
      <c r="D791" s="432">
        <f>'[3]SALDO BANK'!G628</f>
        <v>11894019</v>
      </c>
      <c r="E791" s="452"/>
      <c r="F791" s="454"/>
      <c r="G791" s="452"/>
    </row>
    <row r="792" spans="1:7" ht="12.95" customHeight="1" x14ac:dyDescent="0.25">
      <c r="A792" s="452"/>
      <c r="B792" s="453" t="s">
        <v>814</v>
      </c>
      <c r="C792" s="452" t="s">
        <v>815</v>
      </c>
      <c r="D792" s="432">
        <f>E763</f>
        <v>93029430</v>
      </c>
      <c r="E792" s="452"/>
      <c r="F792" s="454"/>
      <c r="G792" s="452"/>
    </row>
    <row r="793" spans="1:7" ht="12.95" customHeight="1" x14ac:dyDescent="0.25">
      <c r="A793" s="452"/>
      <c r="B793" s="453" t="s">
        <v>816</v>
      </c>
      <c r="C793" s="452" t="s">
        <v>817</v>
      </c>
      <c r="D793" s="432">
        <f>[3]PAJAK!G1001</f>
        <v>3739042.2727272734</v>
      </c>
      <c r="E793" s="452"/>
      <c r="F793" s="452"/>
      <c r="G793" s="452"/>
    </row>
    <row r="794" spans="1:7" ht="12.95" customHeight="1" x14ac:dyDescent="0.25">
      <c r="A794" s="452"/>
      <c r="B794" s="452"/>
      <c r="C794" s="452"/>
      <c r="D794" s="434">
        <f>SUM(D790:D793)</f>
        <v>109827918.27272728</v>
      </c>
      <c r="E794" s="452"/>
      <c r="F794" s="452"/>
      <c r="G794" s="452"/>
    </row>
    <row r="795" spans="1:7" ht="12.95" customHeight="1" x14ac:dyDescent="0.25">
      <c r="A795" s="452"/>
      <c r="B795" s="452"/>
      <c r="C795" s="452"/>
      <c r="D795" s="452"/>
      <c r="E795" s="631" t="s">
        <v>1403</v>
      </c>
      <c r="F795" s="631"/>
      <c r="G795" s="631"/>
    </row>
    <row r="796" spans="1:7" ht="12.95" customHeight="1" x14ac:dyDescent="0.25">
      <c r="A796" s="452"/>
      <c r="B796" s="452"/>
      <c r="C796" s="452"/>
      <c r="D796" s="452"/>
      <c r="E796" s="452"/>
      <c r="F796" s="452"/>
      <c r="G796" s="452"/>
    </row>
    <row r="797" spans="1:7" ht="12.95" customHeight="1" x14ac:dyDescent="0.25">
      <c r="A797" s="631" t="s">
        <v>713</v>
      </c>
      <c r="B797" s="631"/>
      <c r="C797" s="631"/>
      <c r="D797" s="452"/>
      <c r="E797" s="631" t="s">
        <v>714</v>
      </c>
      <c r="F797" s="631"/>
      <c r="G797" s="631"/>
    </row>
    <row r="798" spans="1:7" ht="12.95" customHeight="1" x14ac:dyDescent="0.25">
      <c r="A798" s="631" t="s">
        <v>819</v>
      </c>
      <c r="B798" s="631"/>
      <c r="C798" s="631"/>
      <c r="D798" s="452"/>
      <c r="E798" s="452"/>
      <c r="F798" s="452"/>
      <c r="G798" s="452"/>
    </row>
    <row r="799" spans="1:7" ht="12.95" customHeight="1" x14ac:dyDescent="0.25">
      <c r="A799" s="452"/>
      <c r="B799" s="452"/>
      <c r="C799" s="452"/>
      <c r="D799" s="452"/>
      <c r="E799" s="452"/>
      <c r="F799" s="452"/>
      <c r="G799" s="452"/>
    </row>
    <row r="800" spans="1:7" ht="12.95" customHeight="1" x14ac:dyDescent="0.25">
      <c r="A800" s="452"/>
      <c r="B800" s="452"/>
      <c r="C800" s="452"/>
      <c r="D800" s="452"/>
      <c r="E800" s="452"/>
      <c r="F800" s="452"/>
      <c r="G800" s="452"/>
    </row>
    <row r="801" spans="1:7" ht="12.95" customHeight="1" x14ac:dyDescent="0.25">
      <c r="A801" s="452"/>
      <c r="B801" s="452"/>
      <c r="C801" s="452"/>
      <c r="D801" s="452"/>
      <c r="E801" s="452"/>
      <c r="F801" s="452"/>
      <c r="G801" s="452"/>
    </row>
    <row r="802" spans="1:7" ht="12.95" customHeight="1" x14ac:dyDescent="0.25">
      <c r="A802" s="452"/>
      <c r="B802" s="452"/>
      <c r="C802" s="452"/>
      <c r="D802" s="452"/>
      <c r="E802" s="452"/>
      <c r="F802" s="452"/>
      <c r="G802" s="452"/>
    </row>
    <row r="803" spans="1:7" ht="12.95" customHeight="1" x14ac:dyDescent="0.25">
      <c r="A803" s="632" t="s">
        <v>1237</v>
      </c>
      <c r="B803" s="632"/>
      <c r="C803" s="632"/>
      <c r="D803" s="452"/>
      <c r="E803" s="632" t="s">
        <v>716</v>
      </c>
      <c r="F803" s="632"/>
      <c r="G803" s="632"/>
    </row>
    <row r="804" spans="1:7" ht="12.95" customHeight="1" x14ac:dyDescent="0.25">
      <c r="A804" s="631" t="s">
        <v>1238</v>
      </c>
      <c r="B804" s="631"/>
      <c r="C804" s="631"/>
      <c r="D804" s="452"/>
      <c r="E804" s="631" t="s">
        <v>822</v>
      </c>
      <c r="F804" s="631"/>
      <c r="G804" s="631"/>
    </row>
    <row r="805" spans="1:7" ht="12.95" customHeight="1" x14ac:dyDescent="0.25">
      <c r="A805" s="475"/>
      <c r="B805" s="475"/>
      <c r="C805" s="475"/>
      <c r="D805" s="475"/>
      <c r="E805" s="475"/>
      <c r="F805" s="475"/>
      <c r="G805" s="475"/>
    </row>
    <row r="806" spans="1:7" ht="12.95" customHeight="1" x14ac:dyDescent="0.25">
      <c r="A806" s="633" t="s">
        <v>627</v>
      </c>
      <c r="B806" s="633"/>
      <c r="C806" s="633"/>
      <c r="D806" s="633"/>
      <c r="E806" s="633"/>
      <c r="F806" s="633"/>
      <c r="G806" s="633"/>
    </row>
    <row r="807" spans="1:7" ht="12.95" customHeight="1" x14ac:dyDescent="0.25">
      <c r="A807" s="633" t="s">
        <v>629</v>
      </c>
      <c r="B807" s="633"/>
      <c r="C807" s="633"/>
      <c r="D807" s="633"/>
      <c r="E807" s="633"/>
      <c r="F807" s="633"/>
      <c r="G807" s="633"/>
    </row>
    <row r="808" spans="1:7" ht="12.95" customHeight="1" x14ac:dyDescent="0.25">
      <c r="A808" s="633" t="s">
        <v>791</v>
      </c>
      <c r="B808" s="633"/>
      <c r="C808" s="633"/>
      <c r="D808" s="633"/>
      <c r="E808" s="633"/>
      <c r="F808" s="633"/>
      <c r="G808" s="633"/>
    </row>
    <row r="809" spans="1:7" ht="12.95" customHeight="1" x14ac:dyDescent="0.25">
      <c r="A809" s="633" t="s">
        <v>792</v>
      </c>
      <c r="B809" s="633"/>
      <c r="C809" s="633"/>
      <c r="D809" s="633"/>
      <c r="E809" s="633"/>
      <c r="F809" s="633"/>
      <c r="G809" s="633"/>
    </row>
    <row r="810" spans="1:7" ht="12.95" customHeight="1" x14ac:dyDescent="0.25">
      <c r="A810" s="633" t="s">
        <v>1404</v>
      </c>
      <c r="B810" s="633"/>
      <c r="C810" s="633"/>
      <c r="D810" s="633"/>
      <c r="E810" s="633"/>
      <c r="F810" s="633"/>
      <c r="G810" s="633"/>
    </row>
    <row r="811" spans="1:7" ht="12.95" customHeight="1" x14ac:dyDescent="0.25">
      <c r="A811" s="455"/>
      <c r="B811" s="455"/>
      <c r="C811" s="455"/>
      <c r="D811" s="455"/>
      <c r="E811" s="455"/>
      <c r="F811" s="455"/>
      <c r="G811" s="455"/>
    </row>
    <row r="812" spans="1:7" ht="12.95" customHeight="1" x14ac:dyDescent="0.25">
      <c r="A812" s="456" t="s">
        <v>630</v>
      </c>
      <c r="B812" s="456" t="s">
        <v>794</v>
      </c>
      <c r="C812" s="456" t="s">
        <v>2</v>
      </c>
      <c r="D812" s="456" t="s">
        <v>795</v>
      </c>
      <c r="E812" s="456" t="s">
        <v>796</v>
      </c>
      <c r="F812" s="456" t="s">
        <v>797</v>
      </c>
      <c r="G812" s="456" t="s">
        <v>721</v>
      </c>
    </row>
    <row r="813" spans="1:7" ht="12.95" customHeight="1" x14ac:dyDescent="0.25">
      <c r="A813" s="428"/>
      <c r="B813" s="428"/>
      <c r="C813" s="438" t="s">
        <v>798</v>
      </c>
      <c r="D813" s="428"/>
      <c r="E813" s="471">
        <f>E785</f>
        <v>3355640109.2727275</v>
      </c>
      <c r="F813" s="471">
        <f>F785</f>
        <v>3245854621</v>
      </c>
      <c r="G813" s="471">
        <f>E813-F813</f>
        <v>109785488.27272749</v>
      </c>
    </row>
    <row r="814" spans="1:7" ht="12.95" customHeight="1" x14ac:dyDescent="0.25">
      <c r="A814" s="437">
        <v>1</v>
      </c>
      <c r="B814" s="427">
        <v>42248</v>
      </c>
      <c r="C814" s="428" t="s">
        <v>1405</v>
      </c>
      <c r="D814" s="428" t="s">
        <v>800</v>
      </c>
      <c r="E814" s="463"/>
      <c r="F814" s="463">
        <v>93029430</v>
      </c>
      <c r="G814" s="471">
        <f>G813+E814-F814</f>
        <v>16756058.272727489</v>
      </c>
    </row>
    <row r="815" spans="1:7" ht="12.95" customHeight="1" x14ac:dyDescent="0.25">
      <c r="A815" s="437"/>
      <c r="B815" s="427"/>
      <c r="C815" s="428" t="s">
        <v>1254</v>
      </c>
      <c r="D815" s="428"/>
      <c r="E815" s="463"/>
      <c r="F815" s="463">
        <v>11894019</v>
      </c>
      <c r="G815" s="471">
        <f t="shared" ref="G815:G878" si="17">G814+E815-F815</f>
        <v>4862039.2727274895</v>
      </c>
    </row>
    <row r="816" spans="1:7" ht="12.95" customHeight="1" x14ac:dyDescent="0.25">
      <c r="A816" s="437"/>
      <c r="B816" s="427"/>
      <c r="C816" s="428" t="s">
        <v>1255</v>
      </c>
      <c r="D816" s="428"/>
      <c r="E816" s="463">
        <v>11894019</v>
      </c>
      <c r="F816" s="463"/>
      <c r="G816" s="471">
        <f t="shared" si="17"/>
        <v>16756058.272727489</v>
      </c>
    </row>
    <row r="817" spans="1:7" ht="12.95" customHeight="1" x14ac:dyDescent="0.25">
      <c r="A817" s="437">
        <v>2</v>
      </c>
      <c r="B817" s="427">
        <v>42248</v>
      </c>
      <c r="C817" s="428" t="s">
        <v>1413</v>
      </c>
      <c r="D817" s="428" t="s">
        <v>867</v>
      </c>
      <c r="E817" s="463"/>
      <c r="F817" s="463">
        <v>40500</v>
      </c>
      <c r="G817" s="471">
        <f t="shared" si="17"/>
        <v>16715558.272727489</v>
      </c>
    </row>
    <row r="818" spans="1:7" ht="12.95" customHeight="1" x14ac:dyDescent="0.25">
      <c r="A818" s="437"/>
      <c r="B818" s="428"/>
      <c r="C818" s="428" t="s">
        <v>1414</v>
      </c>
      <c r="D818" s="428"/>
      <c r="E818" s="463"/>
      <c r="F818" s="463"/>
      <c r="G818" s="471">
        <f t="shared" si="17"/>
        <v>16715558.272727489</v>
      </c>
    </row>
    <row r="819" spans="1:7" ht="12.95" customHeight="1" x14ac:dyDescent="0.25">
      <c r="A819" s="437">
        <v>3</v>
      </c>
      <c r="B819" s="427">
        <v>42248</v>
      </c>
      <c r="C819" s="428" t="s">
        <v>1415</v>
      </c>
      <c r="D819" s="428" t="s">
        <v>1416</v>
      </c>
      <c r="E819" s="463"/>
      <c r="F819" s="484">
        <v>1400000</v>
      </c>
      <c r="G819" s="471">
        <f t="shared" si="17"/>
        <v>15315558.272727489</v>
      </c>
    </row>
    <row r="820" spans="1:7" ht="12.95" customHeight="1" x14ac:dyDescent="0.25">
      <c r="A820" s="437"/>
      <c r="B820" s="428"/>
      <c r="C820" s="428" t="s">
        <v>1417</v>
      </c>
      <c r="D820" s="428"/>
      <c r="E820" s="463"/>
      <c r="F820" s="484"/>
      <c r="G820" s="471">
        <f t="shared" si="17"/>
        <v>15315558.272727489</v>
      </c>
    </row>
    <row r="821" spans="1:7" ht="12.95" customHeight="1" x14ac:dyDescent="0.25">
      <c r="A821" s="437">
        <v>4</v>
      </c>
      <c r="B821" s="427">
        <v>42248</v>
      </c>
      <c r="C821" s="428" t="s">
        <v>1418</v>
      </c>
      <c r="D821" s="428"/>
      <c r="E821" s="463">
        <v>35000</v>
      </c>
      <c r="F821" s="484"/>
      <c r="G821" s="471">
        <f t="shared" si="17"/>
        <v>15350558.272727489</v>
      </c>
    </row>
    <row r="822" spans="1:7" ht="12.95" customHeight="1" x14ac:dyDescent="0.25">
      <c r="A822" s="437">
        <v>5</v>
      </c>
      <c r="B822" s="427">
        <v>42248</v>
      </c>
      <c r="C822" s="428" t="s">
        <v>1419</v>
      </c>
      <c r="D822" s="428" t="s">
        <v>1416</v>
      </c>
      <c r="E822" s="463"/>
      <c r="F822" s="484">
        <v>420000</v>
      </c>
      <c r="G822" s="471">
        <f t="shared" si="17"/>
        <v>14930558.272727489</v>
      </c>
    </row>
    <row r="823" spans="1:7" ht="12.95" customHeight="1" x14ac:dyDescent="0.25">
      <c r="A823" s="437"/>
      <c r="B823" s="428"/>
      <c r="C823" s="428" t="s">
        <v>1420</v>
      </c>
      <c r="D823" s="428"/>
      <c r="E823" s="463"/>
      <c r="F823" s="484"/>
      <c r="G823" s="471">
        <f t="shared" si="17"/>
        <v>14930558.272727489</v>
      </c>
    </row>
    <row r="824" spans="1:7" ht="12.95" customHeight="1" x14ac:dyDescent="0.25">
      <c r="A824" s="437">
        <v>6</v>
      </c>
      <c r="B824" s="427">
        <v>42248</v>
      </c>
      <c r="C824" s="428" t="s">
        <v>1421</v>
      </c>
      <c r="D824" s="428"/>
      <c r="E824" s="463">
        <v>22500</v>
      </c>
      <c r="F824" s="484"/>
      <c r="G824" s="471">
        <f t="shared" si="17"/>
        <v>14953058.272727489</v>
      </c>
    </row>
    <row r="825" spans="1:7" ht="12.95" customHeight="1" x14ac:dyDescent="0.25">
      <c r="A825" s="437">
        <v>7</v>
      </c>
      <c r="B825" s="427">
        <v>42248</v>
      </c>
      <c r="C825" s="428" t="s">
        <v>1440</v>
      </c>
      <c r="D825" s="428" t="s">
        <v>852</v>
      </c>
      <c r="E825" s="463"/>
      <c r="F825" s="463">
        <v>85000</v>
      </c>
      <c r="G825" s="471">
        <f t="shared" si="17"/>
        <v>14868058.272727489</v>
      </c>
    </row>
    <row r="826" spans="1:7" ht="12.95" customHeight="1" x14ac:dyDescent="0.25">
      <c r="A826" s="437">
        <v>8</v>
      </c>
      <c r="B826" s="427">
        <v>42248</v>
      </c>
      <c r="C826" s="428" t="s">
        <v>1441</v>
      </c>
      <c r="D826" s="428" t="s">
        <v>852</v>
      </c>
      <c r="E826" s="463"/>
      <c r="F826" s="463">
        <v>1317200</v>
      </c>
      <c r="G826" s="471">
        <f t="shared" si="17"/>
        <v>13550858.272727489</v>
      </c>
    </row>
    <row r="827" spans="1:7" ht="12.95" customHeight="1" x14ac:dyDescent="0.25">
      <c r="A827" s="437">
        <v>9</v>
      </c>
      <c r="B827" s="427">
        <v>42250</v>
      </c>
      <c r="C827" s="428" t="s">
        <v>1451</v>
      </c>
      <c r="D827" s="428" t="s">
        <v>902</v>
      </c>
      <c r="E827" s="463"/>
      <c r="F827" s="463">
        <v>100000</v>
      </c>
      <c r="G827" s="471">
        <f t="shared" si="17"/>
        <v>13450858.272727489</v>
      </c>
    </row>
    <row r="828" spans="1:7" ht="12.95" customHeight="1" x14ac:dyDescent="0.25">
      <c r="A828" s="437">
        <v>10</v>
      </c>
      <c r="B828" s="427">
        <v>42250</v>
      </c>
      <c r="C828" s="428" t="s">
        <v>1452</v>
      </c>
      <c r="D828" s="428" t="s">
        <v>902</v>
      </c>
      <c r="E828" s="463"/>
      <c r="F828" s="463">
        <v>50000</v>
      </c>
      <c r="G828" s="471">
        <f t="shared" si="17"/>
        <v>13400858.272727489</v>
      </c>
    </row>
    <row r="829" spans="1:7" ht="12.95" customHeight="1" x14ac:dyDescent="0.25">
      <c r="A829" s="437">
        <v>11</v>
      </c>
      <c r="B829" s="427">
        <v>42251</v>
      </c>
      <c r="C829" s="428" t="s">
        <v>1438</v>
      </c>
      <c r="D829" s="428" t="s">
        <v>852</v>
      </c>
      <c r="E829" s="463"/>
      <c r="F829" s="463">
        <v>25000</v>
      </c>
      <c r="G829" s="471">
        <f t="shared" si="17"/>
        <v>13375858.272727489</v>
      </c>
    </row>
    <row r="830" spans="1:7" ht="12.95" customHeight="1" x14ac:dyDescent="0.25">
      <c r="A830" s="437">
        <v>12</v>
      </c>
      <c r="B830" s="427">
        <v>42254</v>
      </c>
      <c r="C830" s="428" t="s">
        <v>1411</v>
      </c>
      <c r="D830" s="428" t="s">
        <v>1133</v>
      </c>
      <c r="E830" s="463"/>
      <c r="F830" s="463">
        <v>40500</v>
      </c>
      <c r="G830" s="471">
        <f t="shared" si="17"/>
        <v>13335358.272727489</v>
      </c>
    </row>
    <row r="831" spans="1:7" ht="12.95" customHeight="1" x14ac:dyDescent="0.25">
      <c r="A831" s="437"/>
      <c r="B831" s="428"/>
      <c r="C831" s="428" t="s">
        <v>1407</v>
      </c>
      <c r="D831" s="428"/>
      <c r="E831" s="463"/>
      <c r="F831" s="463"/>
      <c r="G831" s="471">
        <f t="shared" si="17"/>
        <v>13335358.272727489</v>
      </c>
    </row>
    <row r="832" spans="1:7" ht="12.95" customHeight="1" x14ac:dyDescent="0.25">
      <c r="A832" s="437">
        <v>13</v>
      </c>
      <c r="B832" s="427">
        <v>42254</v>
      </c>
      <c r="C832" s="428" t="s">
        <v>1412</v>
      </c>
      <c r="D832" s="428"/>
      <c r="E832" s="463">
        <v>1620</v>
      </c>
      <c r="F832" s="463"/>
      <c r="G832" s="471">
        <f t="shared" si="17"/>
        <v>13336978.272727489</v>
      </c>
    </row>
    <row r="833" spans="1:7" ht="12.95" customHeight="1" x14ac:dyDescent="0.25">
      <c r="A833" s="437">
        <v>14</v>
      </c>
      <c r="B833" s="427">
        <v>42254</v>
      </c>
      <c r="C833" s="428" t="s">
        <v>1456</v>
      </c>
      <c r="D833" s="428" t="s">
        <v>1133</v>
      </c>
      <c r="E833" s="463"/>
      <c r="F833" s="463">
        <v>40500</v>
      </c>
      <c r="G833" s="471">
        <f t="shared" si="17"/>
        <v>13296478.272727489</v>
      </c>
    </row>
    <row r="834" spans="1:7" ht="12.95" customHeight="1" x14ac:dyDescent="0.25">
      <c r="A834" s="437"/>
      <c r="B834" s="428"/>
      <c r="C834" s="428" t="s">
        <v>1407</v>
      </c>
      <c r="D834" s="428"/>
      <c r="E834" s="463"/>
      <c r="F834" s="464"/>
      <c r="G834" s="471">
        <f t="shared" si="17"/>
        <v>13296478.272727489</v>
      </c>
    </row>
    <row r="835" spans="1:7" ht="12.95" customHeight="1" x14ac:dyDescent="0.25">
      <c r="A835" s="437">
        <v>15</v>
      </c>
      <c r="B835" s="427">
        <v>42254</v>
      </c>
      <c r="C835" s="428" t="s">
        <v>1457</v>
      </c>
      <c r="D835" s="428"/>
      <c r="E835" s="463">
        <v>1620</v>
      </c>
      <c r="F835" s="464"/>
      <c r="G835" s="471">
        <f t="shared" si="17"/>
        <v>13298098.272727489</v>
      </c>
    </row>
    <row r="836" spans="1:7" ht="12.95" customHeight="1" x14ac:dyDescent="0.25">
      <c r="A836" s="437">
        <v>16</v>
      </c>
      <c r="B836" s="427">
        <v>42255</v>
      </c>
      <c r="C836" s="428" t="s">
        <v>1453</v>
      </c>
      <c r="D836" s="428" t="s">
        <v>902</v>
      </c>
      <c r="E836" s="463"/>
      <c r="F836" s="463">
        <v>150000</v>
      </c>
      <c r="G836" s="471">
        <f t="shared" si="17"/>
        <v>13148098.272727489</v>
      </c>
    </row>
    <row r="837" spans="1:7" ht="12.95" customHeight="1" x14ac:dyDescent="0.25">
      <c r="A837" s="437">
        <v>17</v>
      </c>
      <c r="B837" s="427">
        <v>42255</v>
      </c>
      <c r="C837" s="428" t="s">
        <v>1454</v>
      </c>
      <c r="D837" s="428" t="s">
        <v>902</v>
      </c>
      <c r="E837" s="463"/>
      <c r="F837" s="463">
        <v>150000</v>
      </c>
      <c r="G837" s="471">
        <f t="shared" si="17"/>
        <v>12998098.272727489</v>
      </c>
    </row>
    <row r="838" spans="1:7" ht="12.95" customHeight="1" x14ac:dyDescent="0.25">
      <c r="A838" s="437">
        <v>18</v>
      </c>
      <c r="B838" s="427">
        <v>42255</v>
      </c>
      <c r="C838" s="428" t="s">
        <v>1455</v>
      </c>
      <c r="D838" s="428" t="s">
        <v>902</v>
      </c>
      <c r="E838" s="463"/>
      <c r="F838" s="463">
        <v>400000</v>
      </c>
      <c r="G838" s="471">
        <f t="shared" si="17"/>
        <v>12598098.272727489</v>
      </c>
    </row>
    <row r="839" spans="1:7" ht="12.95" customHeight="1" x14ac:dyDescent="0.25">
      <c r="A839" s="437">
        <v>19</v>
      </c>
      <c r="B839" s="427">
        <v>42256</v>
      </c>
      <c r="C839" s="428" t="s">
        <v>1481</v>
      </c>
      <c r="D839" s="428"/>
      <c r="E839" s="457">
        <v>18100000</v>
      </c>
      <c r="F839" s="463"/>
      <c r="G839" s="471">
        <f t="shared" si="17"/>
        <v>30698098.272727489</v>
      </c>
    </row>
    <row r="840" spans="1:7" ht="12.95" customHeight="1" x14ac:dyDescent="0.25">
      <c r="A840" s="437">
        <v>20</v>
      </c>
      <c r="B840" s="427">
        <v>42256</v>
      </c>
      <c r="C840" s="428" t="s">
        <v>1482</v>
      </c>
      <c r="D840" s="428"/>
      <c r="E840" s="463"/>
      <c r="F840" s="457">
        <v>18100000</v>
      </c>
      <c r="G840" s="471">
        <f t="shared" si="17"/>
        <v>12598098.272727489</v>
      </c>
    </row>
    <row r="841" spans="1:7" ht="12.95" customHeight="1" x14ac:dyDescent="0.25">
      <c r="A841" s="437">
        <v>21</v>
      </c>
      <c r="B841" s="427">
        <v>42257</v>
      </c>
      <c r="C841" s="428" t="s">
        <v>1437</v>
      </c>
      <c r="D841" s="428" t="s">
        <v>852</v>
      </c>
      <c r="E841" s="463"/>
      <c r="F841" s="463">
        <v>25000</v>
      </c>
      <c r="G841" s="471">
        <f t="shared" si="17"/>
        <v>12573098.272727489</v>
      </c>
    </row>
    <row r="842" spans="1:7" ht="12.95" customHeight="1" x14ac:dyDescent="0.25">
      <c r="A842" s="437">
        <v>22</v>
      </c>
      <c r="B842" s="427">
        <v>42263</v>
      </c>
      <c r="C842" s="428" t="s">
        <v>1463</v>
      </c>
      <c r="D842" s="428" t="s">
        <v>1464</v>
      </c>
      <c r="E842" s="463"/>
      <c r="F842" s="463">
        <v>370000</v>
      </c>
      <c r="G842" s="471">
        <f t="shared" si="17"/>
        <v>12203098.272727489</v>
      </c>
    </row>
    <row r="843" spans="1:7" ht="12.95" customHeight="1" x14ac:dyDescent="0.25">
      <c r="A843" s="437">
        <v>23</v>
      </c>
      <c r="B843" s="427">
        <v>42263</v>
      </c>
      <c r="C843" s="428" t="s">
        <v>1472</v>
      </c>
      <c r="D843" s="428" t="s">
        <v>1473</v>
      </c>
      <c r="E843" s="463"/>
      <c r="F843" s="463">
        <v>30000</v>
      </c>
      <c r="G843" s="471">
        <f t="shared" si="17"/>
        <v>12173098.272727489</v>
      </c>
    </row>
    <row r="844" spans="1:7" ht="12.95" customHeight="1" x14ac:dyDescent="0.25">
      <c r="A844" s="437">
        <v>24</v>
      </c>
      <c r="B844" s="427">
        <v>42264</v>
      </c>
      <c r="C844" s="428" t="s">
        <v>1458</v>
      </c>
      <c r="D844" s="428" t="s">
        <v>1459</v>
      </c>
      <c r="E844" s="463"/>
      <c r="F844" s="463">
        <v>1200000</v>
      </c>
      <c r="G844" s="471">
        <f t="shared" si="17"/>
        <v>10973098.272727489</v>
      </c>
    </row>
    <row r="845" spans="1:7" ht="12.95" customHeight="1" x14ac:dyDescent="0.25">
      <c r="A845" s="437"/>
      <c r="B845" s="428"/>
      <c r="C845" s="428" t="s">
        <v>1460</v>
      </c>
      <c r="D845" s="428"/>
      <c r="E845" s="463"/>
      <c r="F845" s="463"/>
      <c r="G845" s="471">
        <f t="shared" si="17"/>
        <v>10973098.272727489</v>
      </c>
    </row>
    <row r="846" spans="1:7" ht="12.95" customHeight="1" x14ac:dyDescent="0.25">
      <c r="A846" s="437"/>
      <c r="B846" s="428"/>
      <c r="C846" s="428" t="s">
        <v>1461</v>
      </c>
      <c r="D846" s="428"/>
      <c r="E846" s="463"/>
      <c r="F846" s="463"/>
      <c r="G846" s="471">
        <f t="shared" si="17"/>
        <v>10973098.272727489</v>
      </c>
    </row>
    <row r="847" spans="1:7" ht="12.95" customHeight="1" x14ac:dyDescent="0.25">
      <c r="A847" s="437">
        <v>25</v>
      </c>
      <c r="B847" s="427">
        <v>42264</v>
      </c>
      <c r="C847" s="428" t="s">
        <v>1462</v>
      </c>
      <c r="D847" s="428"/>
      <c r="E847" s="463">
        <v>48000</v>
      </c>
      <c r="F847" s="463"/>
      <c r="G847" s="471">
        <f t="shared" si="17"/>
        <v>11021098.272727489</v>
      </c>
    </row>
    <row r="848" spans="1:7" ht="12.95" customHeight="1" x14ac:dyDescent="0.25">
      <c r="A848" s="437">
        <v>26</v>
      </c>
      <c r="B848" s="427">
        <v>42264</v>
      </c>
      <c r="C848" s="428" t="s">
        <v>1465</v>
      </c>
      <c r="D848" s="428" t="s">
        <v>1466</v>
      </c>
      <c r="E848" s="463"/>
      <c r="F848" s="463">
        <v>300000</v>
      </c>
      <c r="G848" s="471">
        <f t="shared" si="17"/>
        <v>10721098.272727489</v>
      </c>
    </row>
    <row r="849" spans="1:7" ht="12.95" customHeight="1" x14ac:dyDescent="0.25">
      <c r="A849" s="437"/>
      <c r="B849" s="428"/>
      <c r="C849" s="428" t="s">
        <v>1467</v>
      </c>
      <c r="D849" s="428"/>
      <c r="E849" s="463"/>
      <c r="F849" s="463"/>
      <c r="G849" s="471">
        <f t="shared" si="17"/>
        <v>10721098.272727489</v>
      </c>
    </row>
    <row r="850" spans="1:7" ht="12.95" customHeight="1" x14ac:dyDescent="0.25">
      <c r="A850" s="437">
        <v>27</v>
      </c>
      <c r="B850" s="427">
        <v>42264</v>
      </c>
      <c r="C850" s="428" t="s">
        <v>1468</v>
      </c>
      <c r="D850" s="428"/>
      <c r="E850" s="463">
        <v>10000</v>
      </c>
      <c r="F850" s="463"/>
      <c r="G850" s="471">
        <f t="shared" si="17"/>
        <v>10731098.272727489</v>
      </c>
    </row>
    <row r="851" spans="1:7" ht="12.95" customHeight="1" x14ac:dyDescent="0.25">
      <c r="A851" s="437">
        <v>28</v>
      </c>
      <c r="B851" s="427">
        <v>42264</v>
      </c>
      <c r="C851" s="428" t="s">
        <v>1469</v>
      </c>
      <c r="D851" s="428" t="s">
        <v>1464</v>
      </c>
      <c r="E851" s="463"/>
      <c r="F851" s="463">
        <v>430000</v>
      </c>
      <c r="G851" s="471">
        <f t="shared" si="17"/>
        <v>10301098.272727489</v>
      </c>
    </row>
    <row r="852" spans="1:7" ht="12.95" customHeight="1" x14ac:dyDescent="0.25">
      <c r="A852" s="437"/>
      <c r="B852" s="427"/>
      <c r="C852" s="428" t="s">
        <v>1470</v>
      </c>
      <c r="D852" s="428"/>
      <c r="E852" s="463"/>
      <c r="F852" s="463"/>
      <c r="G852" s="471">
        <f t="shared" si="17"/>
        <v>10301098.272727489</v>
      </c>
    </row>
    <row r="853" spans="1:7" ht="12.95" customHeight="1" x14ac:dyDescent="0.25">
      <c r="A853" s="437">
        <v>29</v>
      </c>
      <c r="B853" s="427">
        <v>42264</v>
      </c>
      <c r="C853" s="428" t="s">
        <v>1471</v>
      </c>
      <c r="D853" s="428"/>
      <c r="E853" s="463">
        <v>18500</v>
      </c>
      <c r="F853" s="463"/>
      <c r="G853" s="471">
        <f t="shared" si="17"/>
        <v>10319598.272727489</v>
      </c>
    </row>
    <row r="854" spans="1:7" ht="12.95" customHeight="1" x14ac:dyDescent="0.25">
      <c r="A854" s="437">
        <v>30</v>
      </c>
      <c r="B854" s="427">
        <v>42264</v>
      </c>
      <c r="C854" s="428" t="s">
        <v>1476</v>
      </c>
      <c r="D854" s="428" t="s">
        <v>1477</v>
      </c>
      <c r="E854" s="463"/>
      <c r="F854" s="463">
        <v>750000</v>
      </c>
      <c r="G854" s="471">
        <f t="shared" si="17"/>
        <v>9569598.2727274895</v>
      </c>
    </row>
    <row r="855" spans="1:7" ht="12.95" customHeight="1" x14ac:dyDescent="0.25">
      <c r="A855" s="437">
        <v>31</v>
      </c>
      <c r="B855" s="427">
        <v>42267</v>
      </c>
      <c r="C855" s="485" t="s">
        <v>1474</v>
      </c>
      <c r="D855" s="428"/>
      <c r="E855" s="463"/>
      <c r="F855" s="463">
        <v>635425</v>
      </c>
      <c r="G855" s="471">
        <f t="shared" si="17"/>
        <v>8934173.2727274895</v>
      </c>
    </row>
    <row r="856" spans="1:7" ht="12.95" customHeight="1" x14ac:dyDescent="0.25">
      <c r="A856" s="437">
        <v>32</v>
      </c>
      <c r="B856" s="427">
        <v>42268</v>
      </c>
      <c r="C856" s="428" t="s">
        <v>1409</v>
      </c>
      <c r="D856" s="428" t="s">
        <v>1133</v>
      </c>
      <c r="E856" s="463"/>
      <c r="F856" s="463">
        <v>40500</v>
      </c>
      <c r="G856" s="471">
        <f t="shared" si="17"/>
        <v>8893673.2727274895</v>
      </c>
    </row>
    <row r="857" spans="1:7" ht="12.95" customHeight="1" x14ac:dyDescent="0.25">
      <c r="A857" s="437"/>
      <c r="B857" s="427"/>
      <c r="C857" s="428" t="s">
        <v>1407</v>
      </c>
      <c r="D857" s="428"/>
      <c r="E857" s="463"/>
      <c r="F857" s="463"/>
      <c r="G857" s="471">
        <f t="shared" si="17"/>
        <v>8893673.2727274895</v>
      </c>
    </row>
    <row r="858" spans="1:7" ht="12.95" customHeight="1" x14ac:dyDescent="0.25">
      <c r="A858" s="437">
        <v>33</v>
      </c>
      <c r="B858" s="427">
        <v>42268</v>
      </c>
      <c r="C858" s="428" t="s">
        <v>1410</v>
      </c>
      <c r="D858" s="428"/>
      <c r="E858" s="463">
        <v>1620</v>
      </c>
      <c r="F858" s="463"/>
      <c r="G858" s="471">
        <f t="shared" si="17"/>
        <v>8895293.2727274895</v>
      </c>
    </row>
    <row r="859" spans="1:7" ht="12.95" customHeight="1" x14ac:dyDescent="0.25">
      <c r="A859" s="437">
        <v>34</v>
      </c>
      <c r="B859" s="427">
        <v>42268</v>
      </c>
      <c r="C859" s="428" t="s">
        <v>1439</v>
      </c>
      <c r="D859" s="428" t="s">
        <v>852</v>
      </c>
      <c r="E859" s="463"/>
      <c r="F859" s="463">
        <v>25000</v>
      </c>
      <c r="G859" s="471">
        <f t="shared" si="17"/>
        <v>8870293.2727274895</v>
      </c>
    </row>
    <row r="860" spans="1:7" ht="12.95" customHeight="1" x14ac:dyDescent="0.25">
      <c r="A860" s="437">
        <v>35</v>
      </c>
      <c r="B860" s="427">
        <v>42268</v>
      </c>
      <c r="C860" s="428" t="s">
        <v>1450</v>
      </c>
      <c r="D860" s="428" t="s">
        <v>902</v>
      </c>
      <c r="E860" s="463"/>
      <c r="F860" s="463">
        <v>200000</v>
      </c>
      <c r="G860" s="471">
        <f t="shared" si="17"/>
        <v>8670293.2727274895</v>
      </c>
    </row>
    <row r="861" spans="1:7" ht="12.95" customHeight="1" x14ac:dyDescent="0.25">
      <c r="A861" s="437">
        <v>36</v>
      </c>
      <c r="B861" s="427">
        <v>42270</v>
      </c>
      <c r="C861" s="428" t="s">
        <v>1429</v>
      </c>
      <c r="D861" s="428" t="s">
        <v>879</v>
      </c>
      <c r="E861" s="463"/>
      <c r="F861" s="463">
        <v>153000</v>
      </c>
      <c r="G861" s="471">
        <f t="shared" si="17"/>
        <v>8517293.2727274895</v>
      </c>
    </row>
    <row r="862" spans="1:7" ht="12.95" customHeight="1" x14ac:dyDescent="0.25">
      <c r="A862" s="437">
        <v>37</v>
      </c>
      <c r="B862" s="427">
        <v>42272</v>
      </c>
      <c r="C862" s="428" t="s">
        <v>1430</v>
      </c>
      <c r="D862" s="428" t="s">
        <v>879</v>
      </c>
      <c r="E862" s="463"/>
      <c r="F862" s="463">
        <v>250000</v>
      </c>
      <c r="G862" s="471">
        <f t="shared" si="17"/>
        <v>8267293.2727274895</v>
      </c>
    </row>
    <row r="863" spans="1:7" ht="12.95" customHeight="1" x14ac:dyDescent="0.25">
      <c r="A863" s="437"/>
      <c r="B863" s="428"/>
      <c r="C863" s="428" t="s">
        <v>1431</v>
      </c>
      <c r="D863" s="428"/>
      <c r="E863" s="463"/>
      <c r="F863" s="463"/>
      <c r="G863" s="471">
        <f t="shared" si="17"/>
        <v>8267293.2727274895</v>
      </c>
    </row>
    <row r="864" spans="1:7" ht="12.95" customHeight="1" x14ac:dyDescent="0.25">
      <c r="A864" s="437">
        <v>38</v>
      </c>
      <c r="B864" s="427">
        <v>42272</v>
      </c>
      <c r="C864" s="428" t="s">
        <v>1432</v>
      </c>
      <c r="D864" s="428" t="s">
        <v>981</v>
      </c>
      <c r="E864" s="463"/>
      <c r="F864" s="463">
        <v>95000</v>
      </c>
      <c r="G864" s="471">
        <f t="shared" si="17"/>
        <v>8172293.2727274895</v>
      </c>
    </row>
    <row r="865" spans="1:7" ht="12.95" customHeight="1" x14ac:dyDescent="0.25">
      <c r="A865" s="437"/>
      <c r="B865" s="428"/>
      <c r="C865" s="428" t="s">
        <v>1433</v>
      </c>
      <c r="D865" s="428"/>
      <c r="E865" s="463"/>
      <c r="F865" s="463"/>
      <c r="G865" s="471">
        <f t="shared" si="17"/>
        <v>8172293.2727274895</v>
      </c>
    </row>
    <row r="866" spans="1:7" ht="12.95" customHeight="1" x14ac:dyDescent="0.25">
      <c r="A866" s="437">
        <v>39</v>
      </c>
      <c r="B866" s="427">
        <v>42275</v>
      </c>
      <c r="C866" s="428" t="s">
        <v>1406</v>
      </c>
      <c r="D866" s="428" t="s">
        <v>1133</v>
      </c>
      <c r="E866" s="463"/>
      <c r="F866" s="463">
        <v>40500</v>
      </c>
      <c r="G866" s="471">
        <f t="shared" si="17"/>
        <v>8131793.2727274895</v>
      </c>
    </row>
    <row r="867" spans="1:7" ht="12.95" customHeight="1" x14ac:dyDescent="0.25">
      <c r="A867" s="437"/>
      <c r="B867" s="427"/>
      <c r="C867" s="428" t="s">
        <v>1407</v>
      </c>
      <c r="D867" s="428"/>
      <c r="E867" s="463"/>
      <c r="F867" s="463"/>
      <c r="G867" s="471">
        <f t="shared" si="17"/>
        <v>8131793.2727274895</v>
      </c>
    </row>
    <row r="868" spans="1:7" ht="12.95" customHeight="1" x14ac:dyDescent="0.25">
      <c r="A868" s="437">
        <v>40</v>
      </c>
      <c r="B868" s="427">
        <v>42275</v>
      </c>
      <c r="C868" s="428" t="s">
        <v>1408</v>
      </c>
      <c r="D868" s="428"/>
      <c r="E868" s="463">
        <v>1620</v>
      </c>
      <c r="F868" s="463"/>
      <c r="G868" s="471">
        <f t="shared" si="17"/>
        <v>8133413.2727274895</v>
      </c>
    </row>
    <row r="869" spans="1:7" ht="12.95" customHeight="1" x14ac:dyDescent="0.25">
      <c r="A869" s="437">
        <v>41</v>
      </c>
      <c r="B869" s="427">
        <v>42275</v>
      </c>
      <c r="C869" s="428" t="s">
        <v>1422</v>
      </c>
      <c r="D869" s="428" t="s">
        <v>1416</v>
      </c>
      <c r="E869" s="463"/>
      <c r="F869" s="484">
        <v>560000</v>
      </c>
      <c r="G869" s="471">
        <f t="shared" si="17"/>
        <v>7573413.2727274895</v>
      </c>
    </row>
    <row r="870" spans="1:7" ht="12.95" customHeight="1" x14ac:dyDescent="0.25">
      <c r="A870" s="437"/>
      <c r="B870" s="428"/>
      <c r="C870" s="428" t="s">
        <v>1423</v>
      </c>
      <c r="D870" s="428"/>
      <c r="E870" s="463"/>
      <c r="F870" s="484"/>
      <c r="G870" s="471">
        <f t="shared" si="17"/>
        <v>7573413.2727274895</v>
      </c>
    </row>
    <row r="871" spans="1:7" ht="12.95" customHeight="1" x14ac:dyDescent="0.25">
      <c r="A871" s="437">
        <v>42</v>
      </c>
      <c r="B871" s="427">
        <v>42275</v>
      </c>
      <c r="C871" s="428" t="s">
        <v>1424</v>
      </c>
      <c r="D871" s="428"/>
      <c r="E871" s="463">
        <v>14000</v>
      </c>
      <c r="F871" s="484"/>
      <c r="G871" s="471">
        <f t="shared" si="17"/>
        <v>7587413.2727274895</v>
      </c>
    </row>
    <row r="872" spans="1:7" ht="12.95" customHeight="1" x14ac:dyDescent="0.25">
      <c r="A872" s="437">
        <v>43</v>
      </c>
      <c r="B872" s="427">
        <v>42275</v>
      </c>
      <c r="C872" s="428" t="s">
        <v>1425</v>
      </c>
      <c r="D872" s="428" t="s">
        <v>1426</v>
      </c>
      <c r="E872" s="463"/>
      <c r="F872" s="484">
        <v>1360000</v>
      </c>
      <c r="G872" s="471">
        <f t="shared" si="17"/>
        <v>6227413.2727274895</v>
      </c>
    </row>
    <row r="873" spans="1:7" ht="12.95" customHeight="1" x14ac:dyDescent="0.25">
      <c r="A873" s="437"/>
      <c r="B873" s="428"/>
      <c r="C873" s="428" t="s">
        <v>1427</v>
      </c>
      <c r="D873" s="428"/>
      <c r="E873" s="463"/>
      <c r="F873" s="463"/>
      <c r="G873" s="471">
        <f t="shared" si="17"/>
        <v>6227413.2727274895</v>
      </c>
    </row>
    <row r="874" spans="1:7" ht="12.95" customHeight="1" x14ac:dyDescent="0.25">
      <c r="A874" s="437">
        <v>44</v>
      </c>
      <c r="B874" s="427">
        <v>42275</v>
      </c>
      <c r="C874" s="428" t="s">
        <v>1428</v>
      </c>
      <c r="D874" s="428"/>
      <c r="E874" s="463">
        <v>101000</v>
      </c>
      <c r="F874" s="463"/>
      <c r="G874" s="471">
        <f t="shared" si="17"/>
        <v>6328413.2727274895</v>
      </c>
    </row>
    <row r="875" spans="1:7" ht="12.95" customHeight="1" x14ac:dyDescent="0.25">
      <c r="A875" s="437">
        <v>45</v>
      </c>
      <c r="B875" s="427">
        <v>42275</v>
      </c>
      <c r="C875" s="428" t="s">
        <v>1434</v>
      </c>
      <c r="D875" s="428" t="s">
        <v>1435</v>
      </c>
      <c r="E875" s="463"/>
      <c r="F875" s="463">
        <v>165000</v>
      </c>
      <c r="G875" s="471">
        <f t="shared" si="17"/>
        <v>6163413.2727274895</v>
      </c>
    </row>
    <row r="876" spans="1:7" ht="12.95" customHeight="1" x14ac:dyDescent="0.25">
      <c r="A876" s="437"/>
      <c r="B876" s="428"/>
      <c r="C876" s="428" t="s">
        <v>1436</v>
      </c>
      <c r="D876" s="428"/>
      <c r="E876" s="463"/>
      <c r="F876" s="463"/>
      <c r="G876" s="471">
        <f t="shared" si="17"/>
        <v>6163413.2727274895</v>
      </c>
    </row>
    <row r="877" spans="1:7" ht="12.95" customHeight="1" x14ac:dyDescent="0.25">
      <c r="A877" s="437">
        <v>46</v>
      </c>
      <c r="B877" s="427">
        <v>42276</v>
      </c>
      <c r="C877" s="428" t="s">
        <v>1475</v>
      </c>
      <c r="D877" s="428"/>
      <c r="E877" s="463"/>
      <c r="F877" s="463">
        <v>14250</v>
      </c>
      <c r="G877" s="471">
        <f t="shared" si="17"/>
        <v>6149163.2727274895</v>
      </c>
    </row>
    <row r="878" spans="1:7" ht="12.95" customHeight="1" x14ac:dyDescent="0.25">
      <c r="A878" s="437">
        <v>47</v>
      </c>
      <c r="B878" s="427">
        <v>42276</v>
      </c>
      <c r="C878" s="428" t="s">
        <v>1475</v>
      </c>
      <c r="D878" s="428"/>
      <c r="E878" s="463"/>
      <c r="F878" s="463">
        <v>14250</v>
      </c>
      <c r="G878" s="471">
        <f t="shared" si="17"/>
        <v>6134913.2727274895</v>
      </c>
    </row>
    <row r="879" spans="1:7" ht="12.95" customHeight="1" x14ac:dyDescent="0.25">
      <c r="A879" s="437">
        <v>48</v>
      </c>
      <c r="B879" s="427">
        <v>42276</v>
      </c>
      <c r="C879" s="428" t="s">
        <v>1478</v>
      </c>
      <c r="D879" s="428"/>
      <c r="E879" s="463">
        <v>93029430</v>
      </c>
      <c r="F879" s="463"/>
      <c r="G879" s="471">
        <f t="shared" ref="G879:G886" si="18">G878+E879-F879</f>
        <v>99164343.272727489</v>
      </c>
    </row>
    <row r="880" spans="1:7" ht="12.95" customHeight="1" x14ac:dyDescent="0.25">
      <c r="A880" s="437">
        <v>49</v>
      </c>
      <c r="B880" s="427">
        <v>42277</v>
      </c>
      <c r="C880" s="428" t="s">
        <v>1442</v>
      </c>
      <c r="D880" s="428" t="s">
        <v>1443</v>
      </c>
      <c r="E880" s="463"/>
      <c r="F880" s="463">
        <v>1170000</v>
      </c>
      <c r="G880" s="471">
        <f t="shared" si="18"/>
        <v>97994343.272727489</v>
      </c>
    </row>
    <row r="881" spans="1:7" ht="12.95" customHeight="1" x14ac:dyDescent="0.25">
      <c r="A881" s="437">
        <v>50</v>
      </c>
      <c r="B881" s="427">
        <v>42277</v>
      </c>
      <c r="C881" s="428" t="s">
        <v>1444</v>
      </c>
      <c r="D881" s="428"/>
      <c r="E881" s="463">
        <v>62750</v>
      </c>
      <c r="F881" s="463"/>
      <c r="G881" s="471">
        <f t="shared" si="18"/>
        <v>98057093.272727489</v>
      </c>
    </row>
    <row r="882" spans="1:7" ht="12.95" customHeight="1" x14ac:dyDescent="0.25">
      <c r="A882" s="437">
        <v>51</v>
      </c>
      <c r="B882" s="427">
        <v>42267</v>
      </c>
      <c r="C882" s="428" t="s">
        <v>1445</v>
      </c>
      <c r="D882" s="428" t="s">
        <v>1446</v>
      </c>
      <c r="E882" s="463"/>
      <c r="F882" s="463">
        <v>12500</v>
      </c>
      <c r="G882" s="471">
        <f t="shared" si="18"/>
        <v>98044593.272727489</v>
      </c>
    </row>
    <row r="883" spans="1:7" ht="12.95" customHeight="1" x14ac:dyDescent="0.25">
      <c r="A883" s="437">
        <v>52</v>
      </c>
      <c r="B883" s="427">
        <v>42277</v>
      </c>
      <c r="C883" s="428" t="s">
        <v>1447</v>
      </c>
      <c r="D883" s="428" t="s">
        <v>1013</v>
      </c>
      <c r="E883" s="463"/>
      <c r="F883" s="463">
        <v>650000</v>
      </c>
      <c r="G883" s="471">
        <f t="shared" si="18"/>
        <v>97394593.272727489</v>
      </c>
    </row>
    <row r="884" spans="1:7" ht="12.95" customHeight="1" x14ac:dyDescent="0.25">
      <c r="A884" s="437">
        <v>53</v>
      </c>
      <c r="B884" s="427">
        <v>42277</v>
      </c>
      <c r="C884" s="428" t="s">
        <v>1448</v>
      </c>
      <c r="D884" s="428" t="s">
        <v>983</v>
      </c>
      <c r="E884" s="463"/>
      <c r="F884" s="463">
        <v>100000</v>
      </c>
      <c r="G884" s="471">
        <f t="shared" si="18"/>
        <v>97294593.272727489</v>
      </c>
    </row>
    <row r="885" spans="1:7" ht="12.95" customHeight="1" x14ac:dyDescent="0.25">
      <c r="A885" s="437">
        <v>54</v>
      </c>
      <c r="B885" s="427">
        <v>42277</v>
      </c>
      <c r="C885" s="428" t="s">
        <v>1449</v>
      </c>
      <c r="D885" s="428" t="s">
        <v>1080</v>
      </c>
      <c r="E885" s="463"/>
      <c r="F885" s="463">
        <v>233250</v>
      </c>
      <c r="G885" s="471">
        <f t="shared" si="18"/>
        <v>97061343.272727489</v>
      </c>
    </row>
    <row r="886" spans="1:7" ht="12.95" customHeight="1" x14ac:dyDescent="0.25">
      <c r="A886" s="437">
        <v>56</v>
      </c>
      <c r="B886" s="427">
        <v>42277</v>
      </c>
      <c r="C886" s="428" t="s">
        <v>1479</v>
      </c>
      <c r="D886" s="428" t="s">
        <v>1480</v>
      </c>
      <c r="E886" s="463"/>
      <c r="F886" s="463">
        <v>30000</v>
      </c>
      <c r="G886" s="471">
        <f t="shared" si="18"/>
        <v>97031343.272727489</v>
      </c>
    </row>
    <row r="887" spans="1:7" ht="12.95" customHeight="1" x14ac:dyDescent="0.25">
      <c r="A887" s="437"/>
      <c r="B887" s="428"/>
      <c r="C887" s="428"/>
      <c r="D887" s="428"/>
      <c r="E887" s="428"/>
      <c r="F887" s="428"/>
      <c r="G887" s="428"/>
    </row>
    <row r="888" spans="1:7" ht="12.95" customHeight="1" x14ac:dyDescent="0.25">
      <c r="A888" s="428"/>
      <c r="B888" s="428"/>
      <c r="C888" s="428"/>
      <c r="D888" s="428"/>
      <c r="E888" s="428"/>
      <c r="F888" s="428"/>
      <c r="G888" s="428"/>
    </row>
    <row r="889" spans="1:7" ht="12.95" customHeight="1" x14ac:dyDescent="0.25">
      <c r="A889" s="428"/>
      <c r="B889" s="428"/>
      <c r="C889" s="451" t="s">
        <v>804</v>
      </c>
      <c r="D889" s="428"/>
      <c r="E889" s="471">
        <f>E813</f>
        <v>3355640109.2727275</v>
      </c>
      <c r="F889" s="471">
        <f>F813</f>
        <v>3245854621</v>
      </c>
      <c r="G889" s="428"/>
    </row>
    <row r="890" spans="1:7" ht="12.95" customHeight="1" x14ac:dyDescent="0.25">
      <c r="A890" s="428"/>
      <c r="B890" s="428"/>
      <c r="C890" s="451" t="s">
        <v>805</v>
      </c>
      <c r="D890" s="428"/>
      <c r="E890" s="471">
        <f>SUM(E814:E888)</f>
        <v>123341679</v>
      </c>
      <c r="F890" s="471">
        <f>SUM(F814:F888)</f>
        <v>136095824</v>
      </c>
      <c r="G890" s="428"/>
    </row>
    <row r="891" spans="1:7" ht="12.95" customHeight="1" x14ac:dyDescent="0.25">
      <c r="A891" s="428"/>
      <c r="B891" s="428"/>
      <c r="C891" s="451" t="s">
        <v>806</v>
      </c>
      <c r="D891" s="428"/>
      <c r="E891" s="471">
        <f>E889+E890</f>
        <v>3478981788.2727275</v>
      </c>
      <c r="F891" s="471">
        <f>F889+F890</f>
        <v>3381950445</v>
      </c>
      <c r="G891" s="428"/>
    </row>
    <row r="892" spans="1:7" ht="12.95" customHeight="1" x14ac:dyDescent="0.25">
      <c r="A892" s="428"/>
      <c r="B892" s="428"/>
      <c r="C892" s="451" t="s">
        <v>807</v>
      </c>
      <c r="D892" s="428"/>
      <c r="E892" s="428"/>
      <c r="F892" s="428"/>
      <c r="G892" s="471">
        <f>E891-F891</f>
        <v>97031343.272727489</v>
      </c>
    </row>
    <row r="893" spans="1:7" ht="12.95" customHeight="1" x14ac:dyDescent="0.25">
      <c r="A893" s="428"/>
      <c r="B893" s="428"/>
      <c r="C893" s="451" t="s">
        <v>700</v>
      </c>
      <c r="D893" s="428"/>
      <c r="E893" s="428"/>
      <c r="F893" s="428"/>
      <c r="G893" s="471">
        <f>E891-F891</f>
        <v>97031343.272727489</v>
      </c>
    </row>
    <row r="894" spans="1:7" ht="12.95" customHeight="1" x14ac:dyDescent="0.25">
      <c r="A894" s="452" t="s">
        <v>808</v>
      </c>
      <c r="B894" s="452"/>
      <c r="C894" s="452"/>
      <c r="D894" s="452"/>
      <c r="E894" s="452"/>
      <c r="F894" s="452"/>
      <c r="G894" s="452"/>
    </row>
    <row r="895" spans="1:7" ht="12.95" customHeight="1" x14ac:dyDescent="0.25">
      <c r="A895" s="452" t="s">
        <v>809</v>
      </c>
      <c r="B895" s="452"/>
      <c r="C895" s="452"/>
      <c r="D895" s="452"/>
      <c r="E895" s="452"/>
      <c r="F895" s="452"/>
      <c r="G895" s="452"/>
    </row>
    <row r="896" spans="1:7" ht="12.95" customHeight="1" x14ac:dyDescent="0.25">
      <c r="A896" s="452"/>
      <c r="B896" s="453" t="s">
        <v>810</v>
      </c>
      <c r="C896" s="452" t="s">
        <v>811</v>
      </c>
      <c r="D896" s="432">
        <f>[3]TUNAI!G1750</f>
        <v>1321</v>
      </c>
      <c r="E896" s="452"/>
      <c r="F896" s="454"/>
      <c r="G896" s="452"/>
    </row>
    <row r="897" spans="1:7" ht="12.95" customHeight="1" x14ac:dyDescent="0.25">
      <c r="A897" s="452"/>
      <c r="B897" s="453" t="s">
        <v>812</v>
      </c>
      <c r="C897" s="452" t="s">
        <v>813</v>
      </c>
      <c r="D897" s="432">
        <f>'[3]SALDO BANK'!G796</f>
        <v>0</v>
      </c>
      <c r="E897" s="452"/>
      <c r="F897" s="454"/>
      <c r="G897" s="452"/>
    </row>
    <row r="898" spans="1:7" ht="12.95" customHeight="1" x14ac:dyDescent="0.25">
      <c r="A898" s="452"/>
      <c r="B898" s="453" t="s">
        <v>814</v>
      </c>
      <c r="C898" s="452" t="s">
        <v>815</v>
      </c>
      <c r="D898" s="432">
        <f>E879</f>
        <v>93029430</v>
      </c>
      <c r="E898" s="452"/>
      <c r="F898" s="454"/>
      <c r="G898" s="452"/>
    </row>
    <row r="899" spans="1:7" ht="12.95" customHeight="1" x14ac:dyDescent="0.25">
      <c r="A899" s="452"/>
      <c r="B899" s="453" t="s">
        <v>816</v>
      </c>
      <c r="C899" s="452" t="s">
        <v>817</v>
      </c>
      <c r="D899" s="432">
        <f>[3]PAJAK!G1084</f>
        <v>4057272.2727272734</v>
      </c>
      <c r="E899" s="452"/>
      <c r="F899" s="465"/>
      <c r="G899" s="454"/>
    </row>
    <row r="900" spans="1:7" ht="12.95" customHeight="1" x14ac:dyDescent="0.25">
      <c r="A900" s="452"/>
      <c r="B900" s="452"/>
      <c r="C900" s="452"/>
      <c r="D900" s="434">
        <f>SUM(D896:D899)</f>
        <v>97088023.272727281</v>
      </c>
      <c r="E900" s="452"/>
      <c r="F900" s="454"/>
      <c r="G900" s="452"/>
    </row>
    <row r="901" spans="1:7" ht="12.95" customHeight="1" x14ac:dyDescent="0.25">
      <c r="A901" s="452"/>
      <c r="B901" s="452"/>
      <c r="C901" s="452"/>
      <c r="D901" s="452"/>
      <c r="E901" s="631" t="s">
        <v>1483</v>
      </c>
      <c r="F901" s="631"/>
      <c r="G901" s="631"/>
    </row>
    <row r="902" spans="1:7" ht="12.95" customHeight="1" x14ac:dyDescent="0.25">
      <c r="A902" s="452"/>
      <c r="B902" s="452"/>
      <c r="C902" s="452"/>
      <c r="D902" s="452"/>
      <c r="E902" s="452"/>
      <c r="F902" s="452"/>
      <c r="G902" s="452"/>
    </row>
    <row r="903" spans="1:7" ht="12.95" customHeight="1" x14ac:dyDescent="0.25">
      <c r="A903" s="631" t="s">
        <v>713</v>
      </c>
      <c r="B903" s="631"/>
      <c r="C903" s="631"/>
      <c r="D903" s="452"/>
      <c r="E903" s="631" t="s">
        <v>714</v>
      </c>
      <c r="F903" s="631"/>
      <c r="G903" s="631"/>
    </row>
    <row r="904" spans="1:7" ht="12.95" customHeight="1" x14ac:dyDescent="0.25">
      <c r="A904" s="631" t="s">
        <v>819</v>
      </c>
      <c r="B904" s="631"/>
      <c r="C904" s="631"/>
      <c r="D904" s="452"/>
      <c r="E904" s="452"/>
      <c r="F904" s="452"/>
      <c r="G904" s="452"/>
    </row>
    <row r="905" spans="1:7" ht="12.95" customHeight="1" x14ac:dyDescent="0.25">
      <c r="A905" s="452"/>
      <c r="B905" s="452"/>
      <c r="C905" s="452"/>
      <c r="D905" s="452"/>
      <c r="E905" s="452"/>
      <c r="F905" s="452"/>
      <c r="G905" s="452"/>
    </row>
    <row r="906" spans="1:7" ht="12.95" customHeight="1" x14ac:dyDescent="0.25">
      <c r="A906" s="452"/>
      <c r="B906" s="452"/>
      <c r="C906" s="452"/>
      <c r="D906" s="452"/>
      <c r="E906" s="452"/>
      <c r="F906" s="452"/>
      <c r="G906" s="452"/>
    </row>
    <row r="907" spans="1:7" ht="12.95" customHeight="1" x14ac:dyDescent="0.25">
      <c r="A907" s="452"/>
      <c r="B907" s="452"/>
      <c r="C907" s="452"/>
      <c r="D907" s="452"/>
      <c r="E907" s="452"/>
      <c r="F907" s="452"/>
      <c r="G907" s="452"/>
    </row>
    <row r="908" spans="1:7" ht="12.95" customHeight="1" x14ac:dyDescent="0.25">
      <c r="A908" s="452"/>
      <c r="B908" s="452"/>
      <c r="C908" s="452"/>
      <c r="D908" s="452"/>
      <c r="E908" s="452"/>
      <c r="F908" s="452"/>
      <c r="G908" s="452"/>
    </row>
    <row r="909" spans="1:7" ht="12.95" customHeight="1" x14ac:dyDescent="0.25">
      <c r="A909" s="632" t="s">
        <v>1237</v>
      </c>
      <c r="B909" s="632"/>
      <c r="C909" s="632"/>
      <c r="D909" s="452"/>
      <c r="E909" s="632" t="s">
        <v>716</v>
      </c>
      <c r="F909" s="632"/>
      <c r="G909" s="632"/>
    </row>
    <row r="910" spans="1:7" ht="12.95" customHeight="1" x14ac:dyDescent="0.25">
      <c r="A910" s="631" t="s">
        <v>1238</v>
      </c>
      <c r="B910" s="631"/>
      <c r="C910" s="631"/>
      <c r="D910" s="452"/>
      <c r="E910" s="631" t="s">
        <v>822</v>
      </c>
      <c r="F910" s="631"/>
      <c r="G910" s="631"/>
    </row>
    <row r="911" spans="1:7" ht="12.95" customHeight="1" x14ac:dyDescent="0.25">
      <c r="A911" s="475"/>
      <c r="B911" s="475"/>
      <c r="C911" s="475"/>
      <c r="D911" s="475"/>
      <c r="E911" s="475"/>
      <c r="F911" s="475"/>
      <c r="G911" s="475"/>
    </row>
    <row r="912" spans="1:7" ht="12.95" customHeight="1" x14ac:dyDescent="0.25">
      <c r="A912" s="633" t="s">
        <v>627</v>
      </c>
      <c r="B912" s="633"/>
      <c r="C912" s="633"/>
      <c r="D912" s="633"/>
      <c r="E912" s="633"/>
      <c r="F912" s="633"/>
      <c r="G912" s="633"/>
    </row>
    <row r="913" spans="1:7" ht="12.95" customHeight="1" x14ac:dyDescent="0.25">
      <c r="A913" s="633" t="s">
        <v>629</v>
      </c>
      <c r="B913" s="633"/>
      <c r="C913" s="633"/>
      <c r="D913" s="633"/>
      <c r="E913" s="633"/>
      <c r="F913" s="633"/>
      <c r="G913" s="633"/>
    </row>
    <row r="914" spans="1:7" ht="12.95" customHeight="1" x14ac:dyDescent="0.25">
      <c r="A914" s="633" t="s">
        <v>791</v>
      </c>
      <c r="B914" s="633"/>
      <c r="C914" s="633"/>
      <c r="D914" s="633"/>
      <c r="E914" s="633"/>
      <c r="F914" s="633"/>
      <c r="G914" s="633"/>
    </row>
    <row r="915" spans="1:7" ht="12.95" customHeight="1" x14ac:dyDescent="0.25">
      <c r="A915" s="633" t="s">
        <v>792</v>
      </c>
      <c r="B915" s="633"/>
      <c r="C915" s="633"/>
      <c r="D915" s="633"/>
      <c r="E915" s="633"/>
      <c r="F915" s="633"/>
      <c r="G915" s="633"/>
    </row>
    <row r="916" spans="1:7" ht="12.95" customHeight="1" x14ac:dyDescent="0.25">
      <c r="A916" s="633" t="s">
        <v>1484</v>
      </c>
      <c r="B916" s="633"/>
      <c r="C916" s="633"/>
      <c r="D916" s="633"/>
      <c r="E916" s="633"/>
      <c r="F916" s="633"/>
      <c r="G916" s="633"/>
    </row>
    <row r="917" spans="1:7" ht="12.95" customHeight="1" x14ac:dyDescent="0.25">
      <c r="A917" s="455"/>
      <c r="B917" s="455"/>
      <c r="C917" s="455"/>
      <c r="D917" s="455"/>
      <c r="E917" s="455"/>
      <c r="F917" s="455"/>
      <c r="G917" s="455"/>
    </row>
    <row r="918" spans="1:7" ht="12.95" customHeight="1" x14ac:dyDescent="0.25">
      <c r="A918" s="456" t="s">
        <v>630</v>
      </c>
      <c r="B918" s="456" t="s">
        <v>794</v>
      </c>
      <c r="C918" s="456" t="s">
        <v>2</v>
      </c>
      <c r="D918" s="456" t="s">
        <v>795</v>
      </c>
      <c r="E918" s="456" t="s">
        <v>796</v>
      </c>
      <c r="F918" s="456" t="s">
        <v>797</v>
      </c>
      <c r="G918" s="456" t="s">
        <v>721</v>
      </c>
    </row>
    <row r="919" spans="1:7" ht="12.95" customHeight="1" x14ac:dyDescent="0.25">
      <c r="A919" s="428"/>
      <c r="B919" s="438"/>
      <c r="C919" s="438" t="s">
        <v>798</v>
      </c>
      <c r="D919" s="438"/>
      <c r="E919" s="439">
        <f>E891</f>
        <v>3478981788.2727275</v>
      </c>
      <c r="F919" s="439">
        <f>F891</f>
        <v>3381950445</v>
      </c>
      <c r="G919" s="439">
        <f>E919-F919</f>
        <v>97031343.272727489</v>
      </c>
    </row>
    <row r="920" spans="1:7" ht="12.95" customHeight="1" x14ac:dyDescent="0.25">
      <c r="A920" s="437">
        <v>1</v>
      </c>
      <c r="B920" s="443">
        <v>42278</v>
      </c>
      <c r="C920" s="438" t="s">
        <v>1485</v>
      </c>
      <c r="D920" s="438" t="s">
        <v>800</v>
      </c>
      <c r="E920" s="440"/>
      <c r="F920" s="440">
        <v>93029430</v>
      </c>
      <c r="G920" s="439">
        <f>G919+E920-F920</f>
        <v>4001913.2727274895</v>
      </c>
    </row>
    <row r="921" spans="1:7" ht="12.95" customHeight="1" x14ac:dyDescent="0.25">
      <c r="A921" s="437">
        <v>2</v>
      </c>
      <c r="B921" s="443">
        <v>42285</v>
      </c>
      <c r="C921" s="438" t="s">
        <v>1613</v>
      </c>
      <c r="D921" s="438"/>
      <c r="E921" s="440"/>
      <c r="F921" s="440">
        <v>500000</v>
      </c>
      <c r="G921" s="439">
        <f t="shared" ref="G921:G984" si="19">G920+E921-F921</f>
        <v>3501913.2727274895</v>
      </c>
    </row>
    <row r="922" spans="1:7" ht="12.95" customHeight="1" x14ac:dyDescent="0.25">
      <c r="A922" s="437"/>
      <c r="B922" s="443"/>
      <c r="C922" s="438" t="s">
        <v>1614</v>
      </c>
      <c r="D922" s="438"/>
      <c r="E922" s="440"/>
      <c r="F922" s="440"/>
      <c r="G922" s="439">
        <f t="shared" si="19"/>
        <v>3501913.2727274895</v>
      </c>
    </row>
    <row r="923" spans="1:7" ht="12.95" customHeight="1" x14ac:dyDescent="0.25">
      <c r="A923" s="437">
        <v>3</v>
      </c>
      <c r="B923" s="443">
        <v>42285</v>
      </c>
      <c r="C923" s="468" t="s">
        <v>1615</v>
      </c>
      <c r="D923" s="438"/>
      <c r="E923" s="440">
        <v>20000</v>
      </c>
      <c r="F923" s="440"/>
      <c r="G923" s="439">
        <f t="shared" si="19"/>
        <v>3521913.2727274895</v>
      </c>
    </row>
    <row r="924" spans="1:7" ht="12.95" customHeight="1" x14ac:dyDescent="0.25">
      <c r="A924" s="437">
        <v>4</v>
      </c>
      <c r="B924" s="443">
        <v>42286</v>
      </c>
      <c r="C924" s="438" t="s">
        <v>1486</v>
      </c>
      <c r="D924" s="438" t="s">
        <v>1029</v>
      </c>
      <c r="E924" s="440">
        <v>17594000</v>
      </c>
      <c r="F924" s="440"/>
      <c r="G924" s="439">
        <f t="shared" si="19"/>
        <v>21115913.272727489</v>
      </c>
    </row>
    <row r="925" spans="1:7" ht="12.95" customHeight="1" x14ac:dyDescent="0.25">
      <c r="A925" s="437">
        <v>5</v>
      </c>
      <c r="B925" s="443">
        <v>42286</v>
      </c>
      <c r="C925" s="438" t="s">
        <v>1487</v>
      </c>
      <c r="D925" s="438" t="s">
        <v>1029</v>
      </c>
      <c r="E925" s="440"/>
      <c r="F925" s="440">
        <v>17594000</v>
      </c>
      <c r="G925" s="439">
        <f t="shared" si="19"/>
        <v>3521913.2727274895</v>
      </c>
    </row>
    <row r="926" spans="1:7" ht="12.95" customHeight="1" x14ac:dyDescent="0.25">
      <c r="A926" s="437">
        <v>6</v>
      </c>
      <c r="B926" s="443">
        <v>42286</v>
      </c>
      <c r="C926" s="441" t="s">
        <v>1253</v>
      </c>
      <c r="D926" s="438"/>
      <c r="E926" s="440">
        <v>61898679</v>
      </c>
      <c r="F926" s="440"/>
      <c r="G926" s="439">
        <f t="shared" si="19"/>
        <v>65420592.272727489</v>
      </c>
    </row>
    <row r="927" spans="1:7" ht="12.95" customHeight="1" x14ac:dyDescent="0.25">
      <c r="A927" s="437">
        <v>7</v>
      </c>
      <c r="B927" s="443">
        <v>42286</v>
      </c>
      <c r="C927" s="438" t="s">
        <v>1254</v>
      </c>
      <c r="D927" s="438"/>
      <c r="E927" s="440"/>
      <c r="F927" s="440">
        <v>50000000</v>
      </c>
      <c r="G927" s="439">
        <f t="shared" si="19"/>
        <v>15420592.272727489</v>
      </c>
    </row>
    <row r="928" spans="1:7" ht="12.95" customHeight="1" x14ac:dyDescent="0.25">
      <c r="A928" s="437">
        <v>8</v>
      </c>
      <c r="B928" s="443">
        <v>42286</v>
      </c>
      <c r="C928" s="438" t="s">
        <v>1255</v>
      </c>
      <c r="D928" s="438"/>
      <c r="E928" s="440">
        <v>50000000</v>
      </c>
      <c r="F928" s="440"/>
      <c r="G928" s="439">
        <f t="shared" si="19"/>
        <v>65420592.272727489</v>
      </c>
    </row>
    <row r="929" spans="1:7" ht="12.95" customHeight="1" x14ac:dyDescent="0.25">
      <c r="A929" s="437">
        <v>9</v>
      </c>
      <c r="B929" s="443">
        <v>42296</v>
      </c>
      <c r="C929" s="438" t="s">
        <v>1621</v>
      </c>
      <c r="D929" s="438"/>
      <c r="E929" s="440"/>
      <c r="F929" s="440">
        <v>720000</v>
      </c>
      <c r="G929" s="439">
        <f t="shared" si="19"/>
        <v>64700592.272727489</v>
      </c>
    </row>
    <row r="930" spans="1:7" ht="12.95" customHeight="1" x14ac:dyDescent="0.25">
      <c r="A930" s="437"/>
      <c r="B930" s="443"/>
      <c r="C930" s="438" t="s">
        <v>1622</v>
      </c>
      <c r="D930" s="438"/>
      <c r="E930" s="440"/>
      <c r="F930" s="440"/>
      <c r="G930" s="439">
        <f t="shared" si="19"/>
        <v>64700592.272727489</v>
      </c>
    </row>
    <row r="931" spans="1:7" ht="12.95" customHeight="1" x14ac:dyDescent="0.25">
      <c r="A931" s="437">
        <v>10</v>
      </c>
      <c r="B931" s="443">
        <v>42296</v>
      </c>
      <c r="C931" s="438" t="s">
        <v>1623</v>
      </c>
      <c r="D931" s="438"/>
      <c r="E931" s="440">
        <v>28800</v>
      </c>
      <c r="F931" s="440"/>
      <c r="G931" s="439">
        <f t="shared" si="19"/>
        <v>64729392.272727489</v>
      </c>
    </row>
    <row r="932" spans="1:7" ht="12.95" customHeight="1" x14ac:dyDescent="0.25">
      <c r="A932" s="437">
        <v>11</v>
      </c>
      <c r="B932" s="443">
        <v>42300</v>
      </c>
      <c r="C932" s="438" t="s">
        <v>1535</v>
      </c>
      <c r="D932" s="438" t="s">
        <v>1435</v>
      </c>
      <c r="E932" s="440"/>
      <c r="F932" s="440">
        <v>160000</v>
      </c>
      <c r="G932" s="439">
        <f t="shared" si="19"/>
        <v>64569392.272727489</v>
      </c>
    </row>
    <row r="933" spans="1:7" ht="12.95" customHeight="1" x14ac:dyDescent="0.25">
      <c r="A933" s="437">
        <v>12</v>
      </c>
      <c r="B933" s="443">
        <v>42300</v>
      </c>
      <c r="C933" s="438" t="s">
        <v>1536</v>
      </c>
      <c r="D933" s="438" t="s">
        <v>852</v>
      </c>
      <c r="E933" s="440"/>
      <c r="F933" s="440">
        <v>45000</v>
      </c>
      <c r="G933" s="439">
        <f t="shared" si="19"/>
        <v>64524392.272727489</v>
      </c>
    </row>
    <row r="934" spans="1:7" ht="12.95" customHeight="1" x14ac:dyDescent="0.25">
      <c r="A934" s="437">
        <v>13</v>
      </c>
      <c r="B934" s="443">
        <v>42300</v>
      </c>
      <c r="C934" s="438" t="s">
        <v>1537</v>
      </c>
      <c r="D934" s="438" t="s">
        <v>852</v>
      </c>
      <c r="E934" s="440"/>
      <c r="F934" s="440">
        <v>45000</v>
      </c>
      <c r="G934" s="439">
        <f t="shared" si="19"/>
        <v>64479392.272727489</v>
      </c>
    </row>
    <row r="935" spans="1:7" ht="12.95" customHeight="1" x14ac:dyDescent="0.25">
      <c r="A935" s="437">
        <v>14</v>
      </c>
      <c r="B935" s="443">
        <v>42300</v>
      </c>
      <c r="C935" s="438" t="s">
        <v>1547</v>
      </c>
      <c r="D935" s="438" t="s">
        <v>1548</v>
      </c>
      <c r="E935" s="440"/>
      <c r="F935" s="440">
        <v>80000</v>
      </c>
      <c r="G935" s="439">
        <f t="shared" si="19"/>
        <v>64399392.272727489</v>
      </c>
    </row>
    <row r="936" spans="1:7" ht="12.95" customHeight="1" x14ac:dyDescent="0.25">
      <c r="A936" s="437">
        <v>15</v>
      </c>
      <c r="B936" s="443">
        <v>42300</v>
      </c>
      <c r="C936" s="438" t="s">
        <v>1553</v>
      </c>
      <c r="D936" s="438" t="s">
        <v>869</v>
      </c>
      <c r="E936" s="440"/>
      <c r="F936" s="440">
        <v>60000</v>
      </c>
      <c r="G936" s="439">
        <f t="shared" si="19"/>
        <v>64339392.272727489</v>
      </c>
    </row>
    <row r="937" spans="1:7" ht="12.95" customHeight="1" x14ac:dyDescent="0.25">
      <c r="A937" s="437">
        <v>16</v>
      </c>
      <c r="B937" s="443">
        <v>42300</v>
      </c>
      <c r="C937" s="438" t="s">
        <v>1554</v>
      </c>
      <c r="D937" s="438"/>
      <c r="E937" s="440">
        <v>2400</v>
      </c>
      <c r="F937" s="440"/>
      <c r="G937" s="439">
        <f t="shared" si="19"/>
        <v>64341792.272727489</v>
      </c>
    </row>
    <row r="938" spans="1:7" ht="12.95" customHeight="1" x14ac:dyDescent="0.25">
      <c r="A938" s="437">
        <v>17</v>
      </c>
      <c r="B938" s="443">
        <v>42300</v>
      </c>
      <c r="C938" s="438" t="s">
        <v>1569</v>
      </c>
      <c r="D938" s="438" t="s">
        <v>1570</v>
      </c>
      <c r="E938" s="440"/>
      <c r="F938" s="440">
        <v>20000</v>
      </c>
      <c r="G938" s="439">
        <f t="shared" si="19"/>
        <v>64321792.272727489</v>
      </c>
    </row>
    <row r="939" spans="1:7" ht="12.95" customHeight="1" x14ac:dyDescent="0.25">
      <c r="A939" s="437">
        <v>18</v>
      </c>
      <c r="B939" s="443">
        <v>42300</v>
      </c>
      <c r="C939" s="438" t="s">
        <v>1572</v>
      </c>
      <c r="D939" s="438" t="s">
        <v>1573</v>
      </c>
      <c r="E939" s="440"/>
      <c r="F939" s="440">
        <v>75000</v>
      </c>
      <c r="G939" s="439">
        <f t="shared" si="19"/>
        <v>64246792.272727489</v>
      </c>
    </row>
    <row r="940" spans="1:7" ht="12.95" customHeight="1" x14ac:dyDescent="0.25">
      <c r="A940" s="437">
        <v>19</v>
      </c>
      <c r="B940" s="443">
        <v>42300</v>
      </c>
      <c r="C940" s="438" t="s">
        <v>1574</v>
      </c>
      <c r="D940" s="438" t="s">
        <v>1575</v>
      </c>
      <c r="E940" s="440"/>
      <c r="F940" s="440">
        <v>45000</v>
      </c>
      <c r="G940" s="439">
        <f t="shared" si="19"/>
        <v>64201792.272727489</v>
      </c>
    </row>
    <row r="941" spans="1:7" ht="12.95" customHeight="1" x14ac:dyDescent="0.25">
      <c r="A941" s="437">
        <v>20</v>
      </c>
      <c r="B941" s="443">
        <v>42300</v>
      </c>
      <c r="C941" s="438" t="s">
        <v>1576</v>
      </c>
      <c r="D941" s="438" t="s">
        <v>1577</v>
      </c>
      <c r="E941" s="440"/>
      <c r="F941" s="440">
        <v>1920000</v>
      </c>
      <c r="G941" s="439">
        <f t="shared" si="19"/>
        <v>62281792.272727489</v>
      </c>
    </row>
    <row r="942" spans="1:7" ht="12.95" customHeight="1" x14ac:dyDescent="0.25">
      <c r="A942" s="437"/>
      <c r="B942" s="443"/>
      <c r="C942" s="438" t="s">
        <v>1578</v>
      </c>
      <c r="D942" s="438"/>
      <c r="E942" s="440"/>
      <c r="F942" s="440"/>
      <c r="G942" s="439">
        <f t="shared" si="19"/>
        <v>62281792.272727489</v>
      </c>
    </row>
    <row r="943" spans="1:7" ht="12.95" customHeight="1" x14ac:dyDescent="0.25">
      <c r="A943" s="437">
        <v>21</v>
      </c>
      <c r="B943" s="443">
        <v>42300</v>
      </c>
      <c r="C943" s="438" t="s">
        <v>1579</v>
      </c>
      <c r="D943" s="438"/>
      <c r="E943" s="440">
        <v>76800</v>
      </c>
      <c r="F943" s="440"/>
      <c r="G943" s="439">
        <f t="shared" si="19"/>
        <v>62358592.272727489</v>
      </c>
    </row>
    <row r="944" spans="1:7" ht="12.95" customHeight="1" x14ac:dyDescent="0.25">
      <c r="A944" s="437">
        <v>22</v>
      </c>
      <c r="B944" s="443">
        <v>42300</v>
      </c>
      <c r="C944" s="438" t="s">
        <v>1580</v>
      </c>
      <c r="D944" s="438" t="s">
        <v>902</v>
      </c>
      <c r="E944" s="440"/>
      <c r="F944" s="440">
        <v>150000</v>
      </c>
      <c r="G944" s="439">
        <f t="shared" si="19"/>
        <v>62208592.272727489</v>
      </c>
    </row>
    <row r="945" spans="1:7" ht="12.95" customHeight="1" x14ac:dyDescent="0.25">
      <c r="A945" s="437">
        <v>23</v>
      </c>
      <c r="B945" s="443">
        <v>42300</v>
      </c>
      <c r="C945" s="438" t="s">
        <v>1581</v>
      </c>
      <c r="D945" s="438" t="s">
        <v>902</v>
      </c>
      <c r="E945" s="440"/>
      <c r="F945" s="440">
        <v>150000</v>
      </c>
      <c r="G945" s="439">
        <f t="shared" si="19"/>
        <v>62058592.272727489</v>
      </c>
    </row>
    <row r="946" spans="1:7" ht="12.95" customHeight="1" x14ac:dyDescent="0.25">
      <c r="A946" s="437">
        <v>24</v>
      </c>
      <c r="B946" s="443">
        <v>42300</v>
      </c>
      <c r="C946" s="438" t="s">
        <v>1582</v>
      </c>
      <c r="D946" s="438" t="s">
        <v>902</v>
      </c>
      <c r="E946" s="440"/>
      <c r="F946" s="440">
        <v>225000</v>
      </c>
      <c r="G946" s="439">
        <f t="shared" si="19"/>
        <v>61833592.272727489</v>
      </c>
    </row>
    <row r="947" spans="1:7" ht="12.95" customHeight="1" x14ac:dyDescent="0.25">
      <c r="A947" s="437">
        <v>25</v>
      </c>
      <c r="B947" s="443">
        <v>42300</v>
      </c>
      <c r="C947" s="438" t="s">
        <v>1539</v>
      </c>
      <c r="D947" s="438" t="s">
        <v>852</v>
      </c>
      <c r="E947" s="440"/>
      <c r="F947" s="440">
        <v>91000</v>
      </c>
      <c r="G947" s="439">
        <f t="shared" si="19"/>
        <v>61742592.272727489</v>
      </c>
    </row>
    <row r="948" spans="1:7" ht="12.95" customHeight="1" x14ac:dyDescent="0.25">
      <c r="A948" s="437">
        <v>26</v>
      </c>
      <c r="B948" s="443">
        <v>42300</v>
      </c>
      <c r="C948" s="438" t="s">
        <v>1558</v>
      </c>
      <c r="D948" s="438" t="s">
        <v>1559</v>
      </c>
      <c r="E948" s="440"/>
      <c r="F948" s="440">
        <v>50000</v>
      </c>
      <c r="G948" s="439">
        <f t="shared" si="19"/>
        <v>61692592.272727489</v>
      </c>
    </row>
    <row r="949" spans="1:7" ht="12.95" customHeight="1" x14ac:dyDescent="0.25">
      <c r="A949" s="437">
        <v>27</v>
      </c>
      <c r="B949" s="443">
        <v>42300</v>
      </c>
      <c r="C949" s="438" t="s">
        <v>1526</v>
      </c>
      <c r="D949" s="438" t="s">
        <v>1527</v>
      </c>
      <c r="E949" s="440"/>
      <c r="F949" s="440">
        <v>450000</v>
      </c>
      <c r="G949" s="439">
        <f t="shared" si="19"/>
        <v>61242592.272727489</v>
      </c>
    </row>
    <row r="950" spans="1:7" ht="12.95" customHeight="1" x14ac:dyDescent="0.25">
      <c r="A950" s="437">
        <v>28</v>
      </c>
      <c r="B950" s="443">
        <v>42300</v>
      </c>
      <c r="C950" s="438" t="s">
        <v>1520</v>
      </c>
      <c r="D950" s="438" t="s">
        <v>981</v>
      </c>
      <c r="E950" s="440"/>
      <c r="F950" s="440">
        <v>98250</v>
      </c>
      <c r="G950" s="439">
        <f t="shared" si="19"/>
        <v>61144342.272727489</v>
      </c>
    </row>
    <row r="951" spans="1:7" ht="12.95" customHeight="1" x14ac:dyDescent="0.25">
      <c r="A951" s="437">
        <v>29</v>
      </c>
      <c r="B951" s="443">
        <v>42300</v>
      </c>
      <c r="C951" s="438" t="s">
        <v>1521</v>
      </c>
      <c r="D951" s="438" t="s">
        <v>879</v>
      </c>
      <c r="E951" s="440"/>
      <c r="F951" s="440">
        <v>500000</v>
      </c>
      <c r="G951" s="439">
        <f t="shared" si="19"/>
        <v>60644342.272727489</v>
      </c>
    </row>
    <row r="952" spans="1:7" ht="12.95" customHeight="1" x14ac:dyDescent="0.25">
      <c r="A952" s="437">
        <v>30</v>
      </c>
      <c r="B952" s="443">
        <v>42300</v>
      </c>
      <c r="C952" s="438" t="s">
        <v>1522</v>
      </c>
      <c r="D952" s="438" t="s">
        <v>879</v>
      </c>
      <c r="E952" s="440"/>
      <c r="F952" s="440">
        <v>250000</v>
      </c>
      <c r="G952" s="439">
        <f t="shared" si="19"/>
        <v>60394342.272727489</v>
      </c>
    </row>
    <row r="953" spans="1:7" ht="12.95" customHeight="1" x14ac:dyDescent="0.25">
      <c r="A953" s="437"/>
      <c r="B953" s="443"/>
      <c r="C953" s="438" t="s">
        <v>1523</v>
      </c>
      <c r="D953" s="438"/>
      <c r="E953" s="440"/>
      <c r="F953" s="440"/>
      <c r="G953" s="439">
        <f t="shared" si="19"/>
        <v>60394342.272727489</v>
      </c>
    </row>
    <row r="954" spans="1:7" ht="12.95" customHeight="1" x14ac:dyDescent="0.25">
      <c r="A954" s="437">
        <v>31</v>
      </c>
      <c r="B954" s="443">
        <v>42300</v>
      </c>
      <c r="C954" s="438" t="s">
        <v>1544</v>
      </c>
      <c r="D954" s="438" t="s">
        <v>1175</v>
      </c>
      <c r="E954" s="440"/>
      <c r="F954" s="440">
        <v>450000</v>
      </c>
      <c r="G954" s="439">
        <f t="shared" si="19"/>
        <v>59944342.272727489</v>
      </c>
    </row>
    <row r="955" spans="1:7" ht="12.95" customHeight="1" x14ac:dyDescent="0.25">
      <c r="A955" s="437">
        <v>32</v>
      </c>
      <c r="B955" s="443">
        <v>42300</v>
      </c>
      <c r="C955" s="468" t="s">
        <v>1545</v>
      </c>
      <c r="D955" s="438"/>
      <c r="E955" s="440">
        <v>18000</v>
      </c>
      <c r="F955" s="440"/>
      <c r="G955" s="439">
        <f t="shared" si="19"/>
        <v>59962342.272727489</v>
      </c>
    </row>
    <row r="956" spans="1:7" ht="12.95" customHeight="1" x14ac:dyDescent="0.25">
      <c r="A956" s="437">
        <v>33</v>
      </c>
      <c r="B956" s="443">
        <v>42303</v>
      </c>
      <c r="C956" s="438" t="s">
        <v>1546</v>
      </c>
      <c r="D956" s="438"/>
      <c r="E956" s="440"/>
      <c r="F956" s="440">
        <v>150000</v>
      </c>
      <c r="G956" s="439">
        <f t="shared" si="19"/>
        <v>59812342.272727489</v>
      </c>
    </row>
    <row r="957" spans="1:7" ht="12.95" customHeight="1" x14ac:dyDescent="0.25">
      <c r="A957" s="437">
        <v>34</v>
      </c>
      <c r="B957" s="443">
        <v>42303</v>
      </c>
      <c r="C957" s="468" t="s">
        <v>1545</v>
      </c>
      <c r="D957" s="438"/>
      <c r="E957" s="440">
        <v>6000</v>
      </c>
      <c r="F957" s="440"/>
      <c r="G957" s="439">
        <f t="shared" si="19"/>
        <v>59818342.272727489</v>
      </c>
    </row>
    <row r="958" spans="1:7" ht="12.95" customHeight="1" x14ac:dyDescent="0.25">
      <c r="A958" s="437">
        <v>35</v>
      </c>
      <c r="B958" s="443">
        <v>42303</v>
      </c>
      <c r="C958" s="438" t="s">
        <v>1495</v>
      </c>
      <c r="D958" s="438" t="s">
        <v>1496</v>
      </c>
      <c r="E958" s="440"/>
      <c r="F958" s="440">
        <v>460000</v>
      </c>
      <c r="G958" s="439">
        <f t="shared" si="19"/>
        <v>59358342.272727489</v>
      </c>
    </row>
    <row r="959" spans="1:7" ht="12.95" customHeight="1" x14ac:dyDescent="0.25">
      <c r="A959" s="437"/>
      <c r="B959" s="443"/>
      <c r="C959" s="438" t="s">
        <v>1497</v>
      </c>
      <c r="D959" s="438"/>
      <c r="E959" s="440"/>
      <c r="F959" s="440"/>
      <c r="G959" s="439">
        <f t="shared" si="19"/>
        <v>59358342.272727489</v>
      </c>
    </row>
    <row r="960" spans="1:7" ht="12.95" customHeight="1" x14ac:dyDescent="0.25">
      <c r="A960" s="437">
        <v>35</v>
      </c>
      <c r="B960" s="443">
        <v>42303</v>
      </c>
      <c r="C960" s="438" t="s">
        <v>1498</v>
      </c>
      <c r="D960" s="438"/>
      <c r="E960" s="440">
        <v>23000</v>
      </c>
      <c r="F960" s="440"/>
      <c r="G960" s="439">
        <f t="shared" si="19"/>
        <v>59381342.272727489</v>
      </c>
    </row>
    <row r="961" spans="1:7" ht="12.95" customHeight="1" x14ac:dyDescent="0.25">
      <c r="A961" s="437">
        <v>36</v>
      </c>
      <c r="B961" s="443">
        <v>42303</v>
      </c>
      <c r="C961" s="438" t="s">
        <v>1499</v>
      </c>
      <c r="D961" s="438" t="s">
        <v>905</v>
      </c>
      <c r="E961" s="440"/>
      <c r="F961" s="440">
        <v>60000</v>
      </c>
      <c r="G961" s="439">
        <f t="shared" si="19"/>
        <v>59321342.272727489</v>
      </c>
    </row>
    <row r="962" spans="1:7" ht="12.95" customHeight="1" x14ac:dyDescent="0.25">
      <c r="A962" s="437">
        <v>37</v>
      </c>
      <c r="B962" s="443">
        <v>42303</v>
      </c>
      <c r="C962" s="438" t="s">
        <v>1500</v>
      </c>
      <c r="D962" s="438" t="s">
        <v>865</v>
      </c>
      <c r="E962" s="440"/>
      <c r="F962" s="440">
        <v>96250</v>
      </c>
      <c r="G962" s="439">
        <f t="shared" si="19"/>
        <v>59225092.272727489</v>
      </c>
    </row>
    <row r="963" spans="1:7" ht="12.95" customHeight="1" x14ac:dyDescent="0.25">
      <c r="A963" s="437">
        <v>38</v>
      </c>
      <c r="B963" s="443">
        <v>42303</v>
      </c>
      <c r="C963" s="438" t="s">
        <v>1503</v>
      </c>
      <c r="D963" s="438" t="s">
        <v>1504</v>
      </c>
      <c r="E963" s="440"/>
      <c r="F963" s="440">
        <v>11250</v>
      </c>
      <c r="G963" s="439">
        <f t="shared" si="19"/>
        <v>59213842.272727489</v>
      </c>
    </row>
    <row r="964" spans="1:7" ht="12.95" customHeight="1" x14ac:dyDescent="0.25">
      <c r="A964" s="437">
        <v>39</v>
      </c>
      <c r="B964" s="443">
        <v>42303</v>
      </c>
      <c r="C964" s="438" t="s">
        <v>1505</v>
      </c>
      <c r="D964" s="438" t="s">
        <v>1506</v>
      </c>
      <c r="E964" s="440"/>
      <c r="F964" s="440">
        <v>1200000</v>
      </c>
      <c r="G964" s="439">
        <f t="shared" si="19"/>
        <v>58013842.272727489</v>
      </c>
    </row>
    <row r="965" spans="1:7" ht="12.95" customHeight="1" x14ac:dyDescent="0.25">
      <c r="A965" s="437"/>
      <c r="B965" s="443"/>
      <c r="C965" s="438" t="s">
        <v>1507</v>
      </c>
      <c r="D965" s="438"/>
      <c r="E965" s="440"/>
      <c r="F965" s="440"/>
      <c r="G965" s="439">
        <f t="shared" si="19"/>
        <v>58013842.272727489</v>
      </c>
    </row>
    <row r="966" spans="1:7" ht="12.95" customHeight="1" x14ac:dyDescent="0.25">
      <c r="A966" s="437"/>
      <c r="B966" s="443"/>
      <c r="C966" s="438" t="s">
        <v>1508</v>
      </c>
      <c r="D966" s="438"/>
      <c r="E966" s="440"/>
      <c r="F966" s="440"/>
      <c r="G966" s="439">
        <f t="shared" si="19"/>
        <v>58013842.272727489</v>
      </c>
    </row>
    <row r="967" spans="1:7" ht="12.95" customHeight="1" x14ac:dyDescent="0.25">
      <c r="A967" s="437">
        <v>40</v>
      </c>
      <c r="B967" s="443">
        <v>42303</v>
      </c>
      <c r="C967" s="438" t="s">
        <v>1509</v>
      </c>
      <c r="D967" s="438"/>
      <c r="E967" s="440">
        <v>48000</v>
      </c>
      <c r="F967" s="440"/>
      <c r="G967" s="439">
        <f t="shared" si="19"/>
        <v>58061842.272727489</v>
      </c>
    </row>
    <row r="968" spans="1:7" ht="12.95" customHeight="1" x14ac:dyDescent="0.25">
      <c r="A968" s="437">
        <v>41</v>
      </c>
      <c r="B968" s="443">
        <v>42303</v>
      </c>
      <c r="C968" s="438" t="s">
        <v>1510</v>
      </c>
      <c r="D968" s="438" t="s">
        <v>1133</v>
      </c>
      <c r="E968" s="440"/>
      <c r="F968" s="440">
        <v>252000</v>
      </c>
      <c r="G968" s="439">
        <f t="shared" si="19"/>
        <v>57809842.272727489</v>
      </c>
    </row>
    <row r="969" spans="1:7" ht="12.95" customHeight="1" x14ac:dyDescent="0.25">
      <c r="A969" s="437">
        <v>42</v>
      </c>
      <c r="B969" s="443">
        <v>42303</v>
      </c>
      <c r="C969" s="438" t="s">
        <v>1511</v>
      </c>
      <c r="D969" s="438"/>
      <c r="E969" s="440">
        <v>10080</v>
      </c>
      <c r="F969" s="440"/>
      <c r="G969" s="439">
        <f t="shared" si="19"/>
        <v>57819922.272727489</v>
      </c>
    </row>
    <row r="970" spans="1:7" ht="12.95" customHeight="1" x14ac:dyDescent="0.25">
      <c r="A970" s="437">
        <v>43</v>
      </c>
      <c r="B970" s="443">
        <v>42303</v>
      </c>
      <c r="C970" s="438" t="s">
        <v>1512</v>
      </c>
      <c r="D970" s="438" t="s">
        <v>925</v>
      </c>
      <c r="E970" s="440"/>
      <c r="F970" s="440">
        <v>1560000</v>
      </c>
      <c r="G970" s="439">
        <f t="shared" si="19"/>
        <v>56259922.272727489</v>
      </c>
    </row>
    <row r="971" spans="1:7" ht="12.95" customHeight="1" x14ac:dyDescent="0.25">
      <c r="A971" s="437">
        <v>44</v>
      </c>
      <c r="B971" s="443">
        <v>42303</v>
      </c>
      <c r="C971" s="438" t="s">
        <v>1513</v>
      </c>
      <c r="D971" s="438"/>
      <c r="E971" s="440">
        <v>131000</v>
      </c>
      <c r="F971" s="440"/>
      <c r="G971" s="439">
        <f t="shared" si="19"/>
        <v>56390922.272727489</v>
      </c>
    </row>
    <row r="972" spans="1:7" ht="12.95" customHeight="1" x14ac:dyDescent="0.25">
      <c r="A972" s="437">
        <v>45</v>
      </c>
      <c r="B972" s="443">
        <v>42303</v>
      </c>
      <c r="C972" s="438" t="s">
        <v>1514</v>
      </c>
      <c r="D972" s="438" t="s">
        <v>921</v>
      </c>
      <c r="E972" s="440"/>
      <c r="F972" s="440">
        <v>560000</v>
      </c>
      <c r="G972" s="439">
        <f t="shared" si="19"/>
        <v>55830922.272727489</v>
      </c>
    </row>
    <row r="973" spans="1:7" ht="12.95" customHeight="1" x14ac:dyDescent="0.25">
      <c r="A973" s="437">
        <v>46</v>
      </c>
      <c r="B973" s="443">
        <v>42303</v>
      </c>
      <c r="C973" s="438" t="s">
        <v>1515</v>
      </c>
      <c r="D973" s="438"/>
      <c r="E973" s="440">
        <v>14000</v>
      </c>
      <c r="F973" s="440"/>
      <c r="G973" s="439">
        <f t="shared" si="19"/>
        <v>55844922.272727489</v>
      </c>
    </row>
    <row r="974" spans="1:7" ht="12.95" customHeight="1" x14ac:dyDescent="0.25">
      <c r="A974" s="437">
        <v>47</v>
      </c>
      <c r="B974" s="443">
        <v>42303</v>
      </c>
      <c r="C974" s="438" t="s">
        <v>1516</v>
      </c>
      <c r="D974" s="438" t="s">
        <v>1517</v>
      </c>
      <c r="E974" s="440"/>
      <c r="F974" s="440">
        <v>440475</v>
      </c>
      <c r="G974" s="439">
        <f t="shared" si="19"/>
        <v>55404447.272727489</v>
      </c>
    </row>
    <row r="975" spans="1:7" ht="12.95" customHeight="1" x14ac:dyDescent="0.25">
      <c r="A975" s="437">
        <v>48</v>
      </c>
      <c r="B975" s="443">
        <v>42303</v>
      </c>
      <c r="C975" s="438" t="s">
        <v>1518</v>
      </c>
      <c r="D975" s="438" t="s">
        <v>1013</v>
      </c>
      <c r="E975" s="440"/>
      <c r="F975" s="440">
        <v>650000</v>
      </c>
      <c r="G975" s="439">
        <f t="shared" si="19"/>
        <v>54754447.272727489</v>
      </c>
    </row>
    <row r="976" spans="1:7" ht="12.95" customHeight="1" x14ac:dyDescent="0.25">
      <c r="A976" s="437">
        <v>49</v>
      </c>
      <c r="B976" s="443">
        <v>42303</v>
      </c>
      <c r="C976" s="438" t="s">
        <v>1519</v>
      </c>
      <c r="D976" s="438" t="s">
        <v>889</v>
      </c>
      <c r="E976" s="440"/>
      <c r="F976" s="440">
        <v>450000</v>
      </c>
      <c r="G976" s="439">
        <f t="shared" si="19"/>
        <v>54304447.272727489</v>
      </c>
    </row>
    <row r="977" spans="1:7" ht="12.95" customHeight="1" x14ac:dyDescent="0.25">
      <c r="A977" s="437">
        <v>50</v>
      </c>
      <c r="B977" s="443">
        <v>42303</v>
      </c>
      <c r="C977" s="438" t="s">
        <v>1524</v>
      </c>
      <c r="D977" s="438" t="s">
        <v>897</v>
      </c>
      <c r="E977" s="440"/>
      <c r="F977" s="440">
        <v>548750</v>
      </c>
      <c r="G977" s="439">
        <f t="shared" si="19"/>
        <v>53755697.272727489</v>
      </c>
    </row>
    <row r="978" spans="1:7" ht="12.95" customHeight="1" x14ac:dyDescent="0.25">
      <c r="A978" s="437">
        <v>51</v>
      </c>
      <c r="B978" s="443">
        <v>42303</v>
      </c>
      <c r="C978" s="438" t="s">
        <v>1551</v>
      </c>
      <c r="D978" s="438" t="s">
        <v>1552</v>
      </c>
      <c r="E978" s="440"/>
      <c r="F978" s="440">
        <v>31750</v>
      </c>
      <c r="G978" s="439">
        <f t="shared" si="19"/>
        <v>53723947.272727489</v>
      </c>
    </row>
    <row r="979" spans="1:7" ht="12.95" customHeight="1" x14ac:dyDescent="0.25">
      <c r="A979" s="437">
        <v>52</v>
      </c>
      <c r="B979" s="443">
        <v>42305</v>
      </c>
      <c r="C979" s="438" t="s">
        <v>1556</v>
      </c>
      <c r="D979" s="438" t="s">
        <v>1557</v>
      </c>
      <c r="E979" s="440"/>
      <c r="F979" s="440">
        <v>15000</v>
      </c>
      <c r="G979" s="439">
        <f t="shared" si="19"/>
        <v>53708947.272727489</v>
      </c>
    </row>
    <row r="980" spans="1:7" ht="12.95" customHeight="1" x14ac:dyDescent="0.25">
      <c r="A980" s="437">
        <v>53</v>
      </c>
      <c r="B980" s="443">
        <v>42304</v>
      </c>
      <c r="C980" s="438" t="s">
        <v>1538</v>
      </c>
      <c r="D980" s="438" t="s">
        <v>852</v>
      </c>
      <c r="E980" s="440"/>
      <c r="F980" s="440">
        <v>1303288</v>
      </c>
      <c r="G980" s="439">
        <f t="shared" si="19"/>
        <v>52405659.272727489</v>
      </c>
    </row>
    <row r="981" spans="1:7" ht="12.95" customHeight="1" x14ac:dyDescent="0.25">
      <c r="A981" s="437">
        <v>54</v>
      </c>
      <c r="B981" s="443">
        <v>42304</v>
      </c>
      <c r="C981" s="438" t="s">
        <v>1540</v>
      </c>
      <c r="D981" s="438" t="s">
        <v>1172</v>
      </c>
      <c r="E981" s="440"/>
      <c r="F981" s="466">
        <v>1720000</v>
      </c>
      <c r="G981" s="439">
        <f t="shared" si="19"/>
        <v>50685659.272727489</v>
      </c>
    </row>
    <row r="982" spans="1:7" ht="12.95" customHeight="1" x14ac:dyDescent="0.25">
      <c r="A982" s="437">
        <v>55</v>
      </c>
      <c r="B982" s="443">
        <v>42304</v>
      </c>
      <c r="C982" s="438" t="s">
        <v>1541</v>
      </c>
      <c r="D982" s="438"/>
      <c r="E982" s="440">
        <v>68800</v>
      </c>
      <c r="F982" s="467"/>
      <c r="G982" s="439">
        <f t="shared" si="19"/>
        <v>50754459.272727489</v>
      </c>
    </row>
    <row r="983" spans="1:7" ht="12.95" customHeight="1" x14ac:dyDescent="0.25">
      <c r="A983" s="437">
        <v>56</v>
      </c>
      <c r="B983" s="443">
        <v>42304</v>
      </c>
      <c r="C983" s="438" t="s">
        <v>1562</v>
      </c>
      <c r="D983" s="438" t="s">
        <v>1563</v>
      </c>
      <c r="E983" s="440"/>
      <c r="F983" s="440">
        <v>89000</v>
      </c>
      <c r="G983" s="439">
        <f t="shared" si="19"/>
        <v>50665459.272727489</v>
      </c>
    </row>
    <row r="984" spans="1:7" ht="12.95" customHeight="1" x14ac:dyDescent="0.25">
      <c r="A984" s="437">
        <v>57</v>
      </c>
      <c r="B984" s="443">
        <v>42304</v>
      </c>
      <c r="C984" s="438" t="s">
        <v>1314</v>
      </c>
      <c r="D984" s="438" t="s">
        <v>1568</v>
      </c>
      <c r="E984" s="440"/>
      <c r="F984" s="440">
        <v>70000</v>
      </c>
      <c r="G984" s="439">
        <f t="shared" si="19"/>
        <v>50595459.272727489</v>
      </c>
    </row>
    <row r="985" spans="1:7" ht="12.95" customHeight="1" x14ac:dyDescent="0.25">
      <c r="A985" s="437">
        <v>58</v>
      </c>
      <c r="B985" s="443">
        <v>42305</v>
      </c>
      <c r="C985" s="438" t="s">
        <v>1494</v>
      </c>
      <c r="D985" s="438" t="s">
        <v>907</v>
      </c>
      <c r="E985" s="440"/>
      <c r="F985" s="440">
        <v>486000</v>
      </c>
      <c r="G985" s="439">
        <f t="shared" ref="G985:G1044" si="20">G984+E985-F985</f>
        <v>50109459.272727489</v>
      </c>
    </row>
    <row r="986" spans="1:7" ht="12.95" customHeight="1" x14ac:dyDescent="0.25">
      <c r="A986" s="437">
        <v>59</v>
      </c>
      <c r="B986" s="443">
        <v>42305</v>
      </c>
      <c r="C986" s="438" t="s">
        <v>1583</v>
      </c>
      <c r="D986" s="438" t="s">
        <v>902</v>
      </c>
      <c r="E986" s="440"/>
      <c r="F986" s="440">
        <v>125000</v>
      </c>
      <c r="G986" s="439">
        <f t="shared" si="20"/>
        <v>49984459.272727489</v>
      </c>
    </row>
    <row r="987" spans="1:7" ht="12.95" customHeight="1" x14ac:dyDescent="0.25">
      <c r="A987" s="437">
        <v>60</v>
      </c>
      <c r="B987" s="443">
        <v>42305</v>
      </c>
      <c r="C987" s="438" t="s">
        <v>1585</v>
      </c>
      <c r="D987" s="438" t="s">
        <v>902</v>
      </c>
      <c r="E987" s="440"/>
      <c r="F987" s="440">
        <v>300000</v>
      </c>
      <c r="G987" s="439">
        <f t="shared" si="20"/>
        <v>49684459.272727489</v>
      </c>
    </row>
    <row r="988" spans="1:7" ht="12.95" customHeight="1" x14ac:dyDescent="0.25">
      <c r="A988" s="437">
        <v>61</v>
      </c>
      <c r="B988" s="443">
        <v>42305</v>
      </c>
      <c r="C988" s="438" t="s">
        <v>1586</v>
      </c>
      <c r="D988" s="438" t="s">
        <v>902</v>
      </c>
      <c r="E988" s="440"/>
      <c r="F988" s="440">
        <v>150000</v>
      </c>
      <c r="G988" s="439">
        <f t="shared" si="20"/>
        <v>49534459.272727489</v>
      </c>
    </row>
    <row r="989" spans="1:7" ht="12.95" customHeight="1" x14ac:dyDescent="0.25">
      <c r="A989" s="437">
        <v>62</v>
      </c>
      <c r="B989" s="443">
        <v>42305</v>
      </c>
      <c r="C989" s="438" t="s">
        <v>1587</v>
      </c>
      <c r="D989" s="438" t="s">
        <v>902</v>
      </c>
      <c r="E989" s="440"/>
      <c r="F989" s="440">
        <v>150000</v>
      </c>
      <c r="G989" s="439">
        <f t="shared" si="20"/>
        <v>49384459.272727489</v>
      </c>
    </row>
    <row r="990" spans="1:7" ht="12.95" customHeight="1" x14ac:dyDescent="0.25">
      <c r="A990" s="437">
        <v>63</v>
      </c>
      <c r="B990" s="443">
        <v>42306</v>
      </c>
      <c r="C990" s="438" t="s">
        <v>1501</v>
      </c>
      <c r="D990" s="438" t="s">
        <v>1502</v>
      </c>
      <c r="E990" s="440"/>
      <c r="F990" s="440">
        <v>62250</v>
      </c>
      <c r="G990" s="439">
        <f t="shared" si="20"/>
        <v>49322209.272727489</v>
      </c>
    </row>
    <row r="991" spans="1:7" ht="12.95" customHeight="1" x14ac:dyDescent="0.25">
      <c r="A991" s="437">
        <v>64</v>
      </c>
      <c r="B991" s="443">
        <v>42306</v>
      </c>
      <c r="C991" s="438" t="s">
        <v>1542</v>
      </c>
      <c r="D991" s="438" t="s">
        <v>1175</v>
      </c>
      <c r="E991" s="440"/>
      <c r="F991" s="440">
        <v>150000</v>
      </c>
      <c r="G991" s="439">
        <f t="shared" si="20"/>
        <v>49172209.272727489</v>
      </c>
    </row>
    <row r="992" spans="1:7" ht="12.95" customHeight="1" x14ac:dyDescent="0.25">
      <c r="A992" s="437">
        <v>65</v>
      </c>
      <c r="B992" s="443">
        <v>42306</v>
      </c>
      <c r="C992" s="468" t="s">
        <v>1543</v>
      </c>
      <c r="D992" s="438"/>
      <c r="E992" s="440">
        <v>6000</v>
      </c>
      <c r="F992" s="440"/>
      <c r="G992" s="439">
        <f t="shared" si="20"/>
        <v>49178209.272727489</v>
      </c>
    </row>
    <row r="993" spans="1:7" ht="12.95" customHeight="1" x14ac:dyDescent="0.25">
      <c r="A993" s="437">
        <v>66</v>
      </c>
      <c r="B993" s="443">
        <v>42306</v>
      </c>
      <c r="C993" s="438" t="s">
        <v>1555</v>
      </c>
      <c r="D993" s="438" t="s">
        <v>1151</v>
      </c>
      <c r="E993" s="440"/>
      <c r="F993" s="440">
        <v>7500</v>
      </c>
      <c r="G993" s="439">
        <f t="shared" si="20"/>
        <v>49170709.272727489</v>
      </c>
    </row>
    <row r="994" spans="1:7" ht="12.95" customHeight="1" x14ac:dyDescent="0.25">
      <c r="A994" s="437">
        <v>67</v>
      </c>
      <c r="B994" s="443">
        <v>42306</v>
      </c>
      <c r="C994" s="438" t="s">
        <v>1560</v>
      </c>
      <c r="D994" s="438" t="s">
        <v>1561</v>
      </c>
      <c r="E994" s="440"/>
      <c r="F994" s="440">
        <v>30000</v>
      </c>
      <c r="G994" s="439">
        <f t="shared" si="20"/>
        <v>49140709.272727489</v>
      </c>
    </row>
    <row r="995" spans="1:7" ht="12.95" customHeight="1" x14ac:dyDescent="0.25">
      <c r="A995" s="437">
        <v>68</v>
      </c>
      <c r="B995" s="443">
        <v>42306</v>
      </c>
      <c r="C995" s="438" t="s">
        <v>1564</v>
      </c>
      <c r="D995" s="438" t="s">
        <v>1565</v>
      </c>
      <c r="E995" s="440"/>
      <c r="F995" s="440">
        <v>660000</v>
      </c>
      <c r="G995" s="439">
        <f t="shared" si="20"/>
        <v>48480709.272727489</v>
      </c>
    </row>
    <row r="996" spans="1:7" ht="12.95" customHeight="1" x14ac:dyDescent="0.25">
      <c r="A996" s="437"/>
      <c r="B996" s="443"/>
      <c r="C996" s="438" t="s">
        <v>1566</v>
      </c>
      <c r="D996" s="438"/>
      <c r="E996" s="440"/>
      <c r="F996" s="440"/>
      <c r="G996" s="439">
        <f t="shared" si="20"/>
        <v>48480709.272727489</v>
      </c>
    </row>
    <row r="997" spans="1:7" ht="12.95" customHeight="1" x14ac:dyDescent="0.25">
      <c r="A997" s="437">
        <v>69</v>
      </c>
      <c r="B997" s="443">
        <v>42306</v>
      </c>
      <c r="C997" s="438" t="s">
        <v>1567</v>
      </c>
      <c r="D997" s="438"/>
      <c r="E997" s="440">
        <v>26400</v>
      </c>
      <c r="F997" s="440"/>
      <c r="G997" s="439">
        <f t="shared" si="20"/>
        <v>48507109.272727489</v>
      </c>
    </row>
    <row r="998" spans="1:7" ht="12.95" customHeight="1" x14ac:dyDescent="0.25">
      <c r="A998" s="437">
        <v>70</v>
      </c>
      <c r="B998" s="443">
        <v>42306</v>
      </c>
      <c r="C998" s="438" t="s">
        <v>1571</v>
      </c>
      <c r="D998" s="438" t="s">
        <v>1188</v>
      </c>
      <c r="E998" s="440"/>
      <c r="F998" s="440">
        <v>24000</v>
      </c>
      <c r="G998" s="439">
        <f t="shared" si="20"/>
        <v>48483109.272727489</v>
      </c>
    </row>
    <row r="999" spans="1:7" ht="12.95" customHeight="1" x14ac:dyDescent="0.25">
      <c r="A999" s="437">
        <v>71</v>
      </c>
      <c r="B999" s="443">
        <v>42306</v>
      </c>
      <c r="C999" s="438" t="s">
        <v>1584</v>
      </c>
      <c r="D999" s="438" t="s">
        <v>902</v>
      </c>
      <c r="E999" s="440"/>
      <c r="F999" s="440">
        <v>200000</v>
      </c>
      <c r="G999" s="439">
        <f t="shared" si="20"/>
        <v>48283109.272727489</v>
      </c>
    </row>
    <row r="1000" spans="1:7" ht="12.95" customHeight="1" x14ac:dyDescent="0.25">
      <c r="A1000" s="437">
        <v>72</v>
      </c>
      <c r="B1000" s="443">
        <v>42307</v>
      </c>
      <c r="C1000" s="438" t="s">
        <v>1549</v>
      </c>
      <c r="D1000" s="438" t="s">
        <v>1550</v>
      </c>
      <c r="E1000" s="440"/>
      <c r="F1000" s="440">
        <v>15000</v>
      </c>
      <c r="G1000" s="439">
        <f t="shared" si="20"/>
        <v>48268109.272727489</v>
      </c>
    </row>
    <row r="1001" spans="1:7" ht="12.95" customHeight="1" x14ac:dyDescent="0.25">
      <c r="A1001" s="437">
        <v>73</v>
      </c>
      <c r="B1001" s="443">
        <v>42307</v>
      </c>
      <c r="C1001" s="438" t="s">
        <v>1525</v>
      </c>
      <c r="D1001" s="438" t="s">
        <v>872</v>
      </c>
      <c r="E1001" s="440"/>
      <c r="F1001" s="440">
        <v>24450</v>
      </c>
      <c r="G1001" s="439">
        <f t="shared" si="20"/>
        <v>48243659.272727489</v>
      </c>
    </row>
    <row r="1002" spans="1:7" ht="12.95" customHeight="1" x14ac:dyDescent="0.25">
      <c r="A1002" s="437">
        <v>74</v>
      </c>
      <c r="B1002" s="443">
        <v>42307</v>
      </c>
      <c r="C1002" s="438" t="s">
        <v>1528</v>
      </c>
      <c r="D1002" s="438" t="s">
        <v>983</v>
      </c>
      <c r="E1002" s="440"/>
      <c r="F1002" s="440">
        <v>100000</v>
      </c>
      <c r="G1002" s="439">
        <f t="shared" si="20"/>
        <v>48143659.272727489</v>
      </c>
    </row>
    <row r="1003" spans="1:7" ht="12.95" customHeight="1" x14ac:dyDescent="0.25">
      <c r="A1003" s="437">
        <v>75</v>
      </c>
      <c r="B1003" s="443">
        <v>42307</v>
      </c>
      <c r="C1003" s="438" t="s">
        <v>1529</v>
      </c>
      <c r="D1003" s="438" t="s">
        <v>950</v>
      </c>
      <c r="E1003" s="440"/>
      <c r="F1003" s="440">
        <v>630000</v>
      </c>
      <c r="G1003" s="439">
        <f t="shared" si="20"/>
        <v>47513659.272727489</v>
      </c>
    </row>
    <row r="1004" spans="1:7" ht="12.95" customHeight="1" x14ac:dyDescent="0.25">
      <c r="A1004" s="437"/>
      <c r="B1004" s="443"/>
      <c r="C1004" s="438" t="s">
        <v>1530</v>
      </c>
      <c r="D1004" s="438"/>
      <c r="E1004" s="440"/>
      <c r="F1004" s="440"/>
      <c r="G1004" s="439">
        <f t="shared" si="20"/>
        <v>47513659.272727489</v>
      </c>
    </row>
    <row r="1005" spans="1:7" ht="12.95" customHeight="1" x14ac:dyDescent="0.25">
      <c r="A1005" s="437">
        <v>76</v>
      </c>
      <c r="B1005" s="443">
        <v>42307</v>
      </c>
      <c r="C1005" s="438" t="s">
        <v>1531</v>
      </c>
      <c r="D1005" s="438"/>
      <c r="E1005" s="440">
        <v>25200</v>
      </c>
      <c r="F1005" s="440"/>
      <c r="G1005" s="439">
        <f t="shared" si="20"/>
        <v>47538859.272727489</v>
      </c>
    </row>
    <row r="1006" spans="1:7" ht="12.95" customHeight="1" x14ac:dyDescent="0.25">
      <c r="A1006" s="437">
        <v>77</v>
      </c>
      <c r="B1006" s="443">
        <v>42307</v>
      </c>
      <c r="C1006" s="438" t="s">
        <v>1532</v>
      </c>
      <c r="D1006" s="438" t="s">
        <v>990</v>
      </c>
      <c r="E1006" s="440"/>
      <c r="F1006" s="440">
        <v>1830000</v>
      </c>
      <c r="G1006" s="439">
        <f t="shared" si="20"/>
        <v>45708859.272727489</v>
      </c>
    </row>
    <row r="1007" spans="1:7" ht="12.95" customHeight="1" x14ac:dyDescent="0.25">
      <c r="A1007" s="437"/>
      <c r="B1007" s="443"/>
      <c r="C1007" s="438" t="s">
        <v>1533</v>
      </c>
      <c r="D1007" s="438"/>
      <c r="E1007" s="440"/>
      <c r="F1007" s="440"/>
      <c r="G1007" s="439">
        <f t="shared" si="20"/>
        <v>45708859.272727489</v>
      </c>
    </row>
    <row r="1008" spans="1:7" ht="12.95" customHeight="1" x14ac:dyDescent="0.25">
      <c r="A1008" s="437">
        <v>78</v>
      </c>
      <c r="B1008" s="443">
        <v>42307</v>
      </c>
      <c r="C1008" s="438" t="s">
        <v>1534</v>
      </c>
      <c r="D1008" s="438"/>
      <c r="E1008" s="440">
        <v>73200</v>
      </c>
      <c r="F1008" s="440"/>
      <c r="G1008" s="439">
        <f t="shared" si="20"/>
        <v>45782059.272727489</v>
      </c>
    </row>
    <row r="1009" spans="1:7" ht="12.95" customHeight="1" x14ac:dyDescent="0.25">
      <c r="A1009" s="437">
        <v>79</v>
      </c>
      <c r="B1009" s="443">
        <v>42307</v>
      </c>
      <c r="C1009" s="438" t="s">
        <v>1488</v>
      </c>
      <c r="D1009" s="438" t="s">
        <v>1489</v>
      </c>
      <c r="E1009" s="440"/>
      <c r="F1009" s="440">
        <v>15750</v>
      </c>
      <c r="G1009" s="439">
        <f t="shared" si="20"/>
        <v>45766309.272727489</v>
      </c>
    </row>
    <row r="1010" spans="1:7" ht="12.95" customHeight="1" x14ac:dyDescent="0.25">
      <c r="A1010" s="437">
        <v>80</v>
      </c>
      <c r="B1010" s="443">
        <v>42307</v>
      </c>
      <c r="C1010" s="438" t="s">
        <v>1490</v>
      </c>
      <c r="D1010" s="438" t="s">
        <v>1491</v>
      </c>
      <c r="E1010" s="440"/>
      <c r="F1010" s="440">
        <v>136250</v>
      </c>
      <c r="G1010" s="439">
        <f t="shared" si="20"/>
        <v>45630059.272727489</v>
      </c>
    </row>
    <row r="1011" spans="1:7" ht="12.95" customHeight="1" x14ac:dyDescent="0.25">
      <c r="A1011" s="437">
        <v>81</v>
      </c>
      <c r="B1011" s="443">
        <v>42307</v>
      </c>
      <c r="C1011" s="438" t="s">
        <v>1492</v>
      </c>
      <c r="D1011" s="438" t="s">
        <v>867</v>
      </c>
      <c r="E1011" s="440"/>
      <c r="F1011" s="440">
        <v>37500</v>
      </c>
      <c r="G1011" s="439">
        <f t="shared" si="20"/>
        <v>45592559.272727489</v>
      </c>
    </row>
    <row r="1012" spans="1:7" ht="12.95" customHeight="1" x14ac:dyDescent="0.25">
      <c r="A1012" s="437">
        <v>82</v>
      </c>
      <c r="B1012" s="443">
        <v>42307</v>
      </c>
      <c r="C1012" s="438" t="s">
        <v>1493</v>
      </c>
      <c r="D1012" s="438" t="s">
        <v>877</v>
      </c>
      <c r="E1012" s="440"/>
      <c r="F1012" s="440">
        <v>125000</v>
      </c>
      <c r="G1012" s="439">
        <f t="shared" si="20"/>
        <v>45467559.272727489</v>
      </c>
    </row>
    <row r="1013" spans="1:7" ht="12.95" customHeight="1" x14ac:dyDescent="0.25">
      <c r="A1013" s="437">
        <v>83</v>
      </c>
      <c r="B1013" s="443">
        <v>42307</v>
      </c>
      <c r="C1013" s="438" t="s">
        <v>1588</v>
      </c>
      <c r="D1013" s="438" t="s">
        <v>902</v>
      </c>
      <c r="E1013" s="440"/>
      <c r="F1013" s="440">
        <v>400000</v>
      </c>
      <c r="G1013" s="439">
        <f t="shared" si="20"/>
        <v>45067559.272727489</v>
      </c>
    </row>
    <row r="1014" spans="1:7" ht="12.95" customHeight="1" x14ac:dyDescent="0.25">
      <c r="A1014" s="437">
        <v>84</v>
      </c>
      <c r="B1014" s="443">
        <v>42307</v>
      </c>
      <c r="C1014" s="438" t="s">
        <v>1589</v>
      </c>
      <c r="D1014" s="438" t="s">
        <v>902</v>
      </c>
      <c r="E1014" s="440"/>
      <c r="F1014" s="440">
        <v>125000</v>
      </c>
      <c r="G1014" s="439">
        <f t="shared" si="20"/>
        <v>44942559.272727489</v>
      </c>
    </row>
    <row r="1015" spans="1:7" ht="12.95" customHeight="1" x14ac:dyDescent="0.25">
      <c r="A1015" s="437">
        <v>85</v>
      </c>
      <c r="B1015" s="443">
        <v>42307</v>
      </c>
      <c r="C1015" s="438" t="s">
        <v>1590</v>
      </c>
      <c r="D1015" s="438" t="s">
        <v>902</v>
      </c>
      <c r="E1015" s="440"/>
      <c r="F1015" s="440">
        <v>100000</v>
      </c>
      <c r="G1015" s="439">
        <f t="shared" si="20"/>
        <v>44842559.272727489</v>
      </c>
    </row>
    <row r="1016" spans="1:7" ht="12.95" customHeight="1" x14ac:dyDescent="0.25">
      <c r="A1016" s="437">
        <v>86</v>
      </c>
      <c r="B1016" s="443">
        <v>42307</v>
      </c>
      <c r="C1016" s="438" t="s">
        <v>1591</v>
      </c>
      <c r="D1016" s="438" t="s">
        <v>902</v>
      </c>
      <c r="E1016" s="440"/>
      <c r="F1016" s="440">
        <v>150000</v>
      </c>
      <c r="G1016" s="439">
        <f t="shared" si="20"/>
        <v>44692559.272727489</v>
      </c>
    </row>
    <row r="1017" spans="1:7" ht="12.95" customHeight="1" x14ac:dyDescent="0.25">
      <c r="A1017" s="437">
        <v>87</v>
      </c>
      <c r="B1017" s="443">
        <v>42307</v>
      </c>
      <c r="C1017" s="438" t="s">
        <v>1592</v>
      </c>
      <c r="D1017" s="438" t="s">
        <v>902</v>
      </c>
      <c r="E1017" s="440"/>
      <c r="F1017" s="440">
        <v>50000</v>
      </c>
      <c r="G1017" s="439">
        <f t="shared" si="20"/>
        <v>44642559.272727489</v>
      </c>
    </row>
    <row r="1018" spans="1:7" ht="12.95" customHeight="1" x14ac:dyDescent="0.25">
      <c r="A1018" s="437">
        <v>88</v>
      </c>
      <c r="B1018" s="443">
        <v>42307</v>
      </c>
      <c r="C1018" s="438" t="s">
        <v>1593</v>
      </c>
      <c r="D1018" s="438" t="s">
        <v>1337</v>
      </c>
      <c r="E1018" s="440"/>
      <c r="F1018" s="440">
        <v>1790000</v>
      </c>
      <c r="G1018" s="439">
        <f t="shared" si="20"/>
        <v>42852559.272727489</v>
      </c>
    </row>
    <row r="1019" spans="1:7" ht="12.95" customHeight="1" x14ac:dyDescent="0.25">
      <c r="A1019" s="437">
        <v>89</v>
      </c>
      <c r="B1019" s="443">
        <v>42307</v>
      </c>
      <c r="C1019" s="438" t="s">
        <v>1254</v>
      </c>
      <c r="D1019" s="438"/>
      <c r="E1019" s="440"/>
      <c r="F1019" s="440">
        <v>11898679</v>
      </c>
      <c r="G1019" s="439">
        <f t="shared" si="20"/>
        <v>30953880.272727489</v>
      </c>
    </row>
    <row r="1020" spans="1:7" ht="12.95" customHeight="1" x14ac:dyDescent="0.25">
      <c r="A1020" s="437">
        <v>90</v>
      </c>
      <c r="B1020" s="443">
        <v>42307</v>
      </c>
      <c r="C1020" s="438" t="s">
        <v>1255</v>
      </c>
      <c r="D1020" s="438"/>
      <c r="E1020" s="440">
        <v>11898679</v>
      </c>
      <c r="F1020" s="440"/>
      <c r="G1020" s="439">
        <f t="shared" si="20"/>
        <v>42852559.272727489</v>
      </c>
    </row>
    <row r="1021" spans="1:7" ht="12.95" customHeight="1" x14ac:dyDescent="0.25">
      <c r="A1021" s="437">
        <v>91</v>
      </c>
      <c r="B1021" s="443">
        <v>42307</v>
      </c>
      <c r="C1021" s="438" t="s">
        <v>1594</v>
      </c>
      <c r="D1021" s="438" t="s">
        <v>1595</v>
      </c>
      <c r="E1021" s="440"/>
      <c r="F1021" s="440">
        <v>5050000</v>
      </c>
      <c r="G1021" s="439">
        <f t="shared" si="20"/>
        <v>37802559.272727489</v>
      </c>
    </row>
    <row r="1022" spans="1:7" ht="12.95" customHeight="1" x14ac:dyDescent="0.25">
      <c r="A1022" s="437">
        <v>92</v>
      </c>
      <c r="B1022" s="443">
        <v>42307</v>
      </c>
      <c r="C1022" s="438" t="s">
        <v>1596</v>
      </c>
      <c r="D1022" s="438"/>
      <c r="E1022" s="440">
        <v>235000</v>
      </c>
      <c r="F1022" s="440"/>
      <c r="G1022" s="439">
        <f t="shared" si="20"/>
        <v>38037559.272727489</v>
      </c>
    </row>
    <row r="1023" spans="1:7" ht="12.95" customHeight="1" x14ac:dyDescent="0.25">
      <c r="A1023" s="437">
        <v>93</v>
      </c>
      <c r="B1023" s="443">
        <v>42307</v>
      </c>
      <c r="C1023" s="438" t="s">
        <v>1597</v>
      </c>
      <c r="D1023" s="438" t="s">
        <v>1595</v>
      </c>
      <c r="E1023" s="440"/>
      <c r="F1023" s="440">
        <v>4000000</v>
      </c>
      <c r="G1023" s="439">
        <f t="shared" si="20"/>
        <v>34037559.272727489</v>
      </c>
    </row>
    <row r="1024" spans="1:7" ht="12.95" customHeight="1" x14ac:dyDescent="0.25">
      <c r="A1024" s="437">
        <v>94</v>
      </c>
      <c r="B1024" s="443">
        <v>42307</v>
      </c>
      <c r="C1024" s="438" t="s">
        <v>1598</v>
      </c>
      <c r="D1024" s="438"/>
      <c r="E1024" s="440">
        <v>183750</v>
      </c>
      <c r="F1024" s="440"/>
      <c r="G1024" s="439">
        <f t="shared" si="20"/>
        <v>34221309.272727489</v>
      </c>
    </row>
    <row r="1025" spans="1:7" ht="12.95" customHeight="1" x14ac:dyDescent="0.25">
      <c r="A1025" s="437">
        <v>95</v>
      </c>
      <c r="B1025" s="443">
        <v>42307</v>
      </c>
      <c r="C1025" s="438" t="s">
        <v>1599</v>
      </c>
      <c r="D1025" s="438" t="s">
        <v>1595</v>
      </c>
      <c r="E1025" s="440"/>
      <c r="F1025" s="440">
        <v>2630000</v>
      </c>
      <c r="G1025" s="439">
        <f t="shared" si="20"/>
        <v>31591309.272727489</v>
      </c>
    </row>
    <row r="1026" spans="1:7" ht="12.95" customHeight="1" x14ac:dyDescent="0.25">
      <c r="A1026" s="437">
        <v>96</v>
      </c>
      <c r="B1026" s="443">
        <v>42307</v>
      </c>
      <c r="C1026" s="438" t="s">
        <v>1600</v>
      </c>
      <c r="D1026" s="438"/>
      <c r="E1026" s="440">
        <v>118500</v>
      </c>
      <c r="F1026" s="440"/>
      <c r="G1026" s="439">
        <f t="shared" si="20"/>
        <v>31709809.272727489</v>
      </c>
    </row>
    <row r="1027" spans="1:7" ht="12.95" customHeight="1" x14ac:dyDescent="0.25">
      <c r="A1027" s="437">
        <v>97</v>
      </c>
      <c r="B1027" s="443">
        <v>42307</v>
      </c>
      <c r="C1027" s="438" t="s">
        <v>1601</v>
      </c>
      <c r="D1027" s="438" t="s">
        <v>1595</v>
      </c>
      <c r="E1027" s="440"/>
      <c r="F1027" s="440">
        <v>3136000</v>
      </c>
      <c r="G1027" s="439">
        <f t="shared" si="20"/>
        <v>28573809.272727489</v>
      </c>
    </row>
    <row r="1028" spans="1:7" ht="12.95" customHeight="1" x14ac:dyDescent="0.25">
      <c r="A1028" s="437">
        <v>98</v>
      </c>
      <c r="B1028" s="443">
        <v>42307</v>
      </c>
      <c r="C1028" s="438" t="s">
        <v>1602</v>
      </c>
      <c r="D1028" s="438"/>
      <c r="E1028" s="440">
        <v>156800</v>
      </c>
      <c r="F1028" s="440"/>
      <c r="G1028" s="439">
        <f t="shared" si="20"/>
        <v>28730609.272727489</v>
      </c>
    </row>
    <row r="1029" spans="1:7" ht="12.95" customHeight="1" x14ac:dyDescent="0.25">
      <c r="A1029" s="437">
        <v>99</v>
      </c>
      <c r="B1029" s="443">
        <v>42307</v>
      </c>
      <c r="C1029" s="438" t="s">
        <v>1603</v>
      </c>
      <c r="D1029" s="438" t="s">
        <v>1595</v>
      </c>
      <c r="E1029" s="440"/>
      <c r="F1029" s="440">
        <v>2650000</v>
      </c>
      <c r="G1029" s="439">
        <f t="shared" si="20"/>
        <v>26080609.272727489</v>
      </c>
    </row>
    <row r="1030" spans="1:7" ht="12.95" customHeight="1" x14ac:dyDescent="0.25">
      <c r="A1030" s="437">
        <v>100</v>
      </c>
      <c r="B1030" s="443">
        <v>42307</v>
      </c>
      <c r="C1030" s="438" t="s">
        <v>1604</v>
      </c>
      <c r="D1030" s="438"/>
      <c r="E1030" s="440">
        <v>132500</v>
      </c>
      <c r="F1030" s="440"/>
      <c r="G1030" s="439">
        <f t="shared" si="20"/>
        <v>26213109.272727489</v>
      </c>
    </row>
    <row r="1031" spans="1:7" ht="12.95" customHeight="1" x14ac:dyDescent="0.25">
      <c r="A1031" s="437">
        <v>101</v>
      </c>
      <c r="B1031" s="443">
        <v>42307</v>
      </c>
      <c r="C1031" s="438" t="s">
        <v>1605</v>
      </c>
      <c r="D1031" s="438" t="s">
        <v>1595</v>
      </c>
      <c r="E1031" s="440"/>
      <c r="F1031" s="440">
        <v>3795000</v>
      </c>
      <c r="G1031" s="439">
        <f t="shared" si="20"/>
        <v>22418109.272727489</v>
      </c>
    </row>
    <row r="1032" spans="1:7" ht="12.95" customHeight="1" x14ac:dyDescent="0.25">
      <c r="A1032" s="437">
        <v>102</v>
      </c>
      <c r="B1032" s="443">
        <v>42307</v>
      </c>
      <c r="C1032" s="438" t="s">
        <v>1606</v>
      </c>
      <c r="D1032" s="438"/>
      <c r="E1032" s="440">
        <v>189750</v>
      </c>
      <c r="F1032" s="440"/>
      <c r="G1032" s="439">
        <f t="shared" si="20"/>
        <v>22607859.272727489</v>
      </c>
    </row>
    <row r="1033" spans="1:7" ht="12.95" customHeight="1" x14ac:dyDescent="0.25">
      <c r="A1033" s="437">
        <v>103</v>
      </c>
      <c r="B1033" s="443">
        <v>42307</v>
      </c>
      <c r="C1033" s="438" t="s">
        <v>1607</v>
      </c>
      <c r="D1033" s="438" t="s">
        <v>1595</v>
      </c>
      <c r="E1033" s="440"/>
      <c r="F1033" s="440">
        <v>2850000</v>
      </c>
      <c r="G1033" s="439">
        <f t="shared" si="20"/>
        <v>19757859.272727489</v>
      </c>
    </row>
    <row r="1034" spans="1:7" ht="12.95" customHeight="1" x14ac:dyDescent="0.25">
      <c r="A1034" s="437">
        <v>104</v>
      </c>
      <c r="B1034" s="443">
        <v>42307</v>
      </c>
      <c r="C1034" s="438" t="s">
        <v>1608</v>
      </c>
      <c r="D1034" s="438"/>
      <c r="E1034" s="440">
        <v>142500</v>
      </c>
      <c r="F1034" s="440"/>
      <c r="G1034" s="439">
        <f t="shared" si="20"/>
        <v>19900359.272727489</v>
      </c>
    </row>
    <row r="1035" spans="1:7" ht="12.95" customHeight="1" x14ac:dyDescent="0.25">
      <c r="A1035" s="437">
        <v>105</v>
      </c>
      <c r="B1035" s="443">
        <v>42307</v>
      </c>
      <c r="C1035" s="438" t="s">
        <v>1609</v>
      </c>
      <c r="D1035" s="438" t="s">
        <v>1595</v>
      </c>
      <c r="E1035" s="440"/>
      <c r="F1035" s="440">
        <v>4960000</v>
      </c>
      <c r="G1035" s="439">
        <f t="shared" si="20"/>
        <v>14940359.272727489</v>
      </c>
    </row>
    <row r="1036" spans="1:7" ht="12.95" customHeight="1" x14ac:dyDescent="0.25">
      <c r="A1036" s="437">
        <v>106</v>
      </c>
      <c r="B1036" s="443">
        <v>42307</v>
      </c>
      <c r="C1036" s="438" t="s">
        <v>1610</v>
      </c>
      <c r="D1036" s="438"/>
      <c r="E1036" s="440">
        <v>248000</v>
      </c>
      <c r="F1036" s="440"/>
      <c r="G1036" s="439">
        <f t="shared" si="20"/>
        <v>15188359.272727489</v>
      </c>
    </row>
    <row r="1037" spans="1:7" ht="12.95" customHeight="1" x14ac:dyDescent="0.25">
      <c r="A1037" s="437">
        <v>107</v>
      </c>
      <c r="B1037" s="443">
        <v>42307</v>
      </c>
      <c r="C1037" s="438" t="s">
        <v>1611</v>
      </c>
      <c r="D1037" s="438"/>
      <c r="E1037" s="440"/>
      <c r="F1037" s="440">
        <v>1200000</v>
      </c>
      <c r="G1037" s="439">
        <f t="shared" si="20"/>
        <v>13988359.272727489</v>
      </c>
    </row>
    <row r="1038" spans="1:7" ht="12.95" customHeight="1" x14ac:dyDescent="0.25">
      <c r="A1038" s="437">
        <v>108</v>
      </c>
      <c r="B1038" s="443">
        <v>42307</v>
      </c>
      <c r="C1038" s="438" t="s">
        <v>1612</v>
      </c>
      <c r="D1038" s="438"/>
      <c r="E1038" s="440"/>
      <c r="F1038" s="440"/>
      <c r="G1038" s="439">
        <f t="shared" si="20"/>
        <v>13988359.272727489</v>
      </c>
    </row>
    <row r="1039" spans="1:7" ht="12.95" customHeight="1" x14ac:dyDescent="0.25">
      <c r="A1039" s="437">
        <v>109</v>
      </c>
      <c r="B1039" s="443">
        <v>42307</v>
      </c>
      <c r="C1039" s="438" t="s">
        <v>1616</v>
      </c>
      <c r="D1039" s="438"/>
      <c r="E1039" s="440"/>
      <c r="F1039" s="440">
        <v>8000000</v>
      </c>
      <c r="G1039" s="439">
        <f t="shared" si="20"/>
        <v>5988359.2727274895</v>
      </c>
    </row>
    <row r="1040" spans="1:7" ht="12.95" customHeight="1" x14ac:dyDescent="0.25">
      <c r="A1040" s="437">
        <v>110</v>
      </c>
      <c r="B1040" s="443">
        <v>42307</v>
      </c>
      <c r="C1040" s="438" t="s">
        <v>1617</v>
      </c>
      <c r="D1040" s="438"/>
      <c r="E1040" s="440">
        <v>727273</v>
      </c>
      <c r="F1040" s="440"/>
      <c r="G1040" s="439">
        <f t="shared" si="20"/>
        <v>6715632.2727274895</v>
      </c>
    </row>
    <row r="1041" spans="1:7" ht="12.95" customHeight="1" x14ac:dyDescent="0.25">
      <c r="A1041" s="437">
        <v>111</v>
      </c>
      <c r="B1041" s="443">
        <v>42307</v>
      </c>
      <c r="C1041" s="438" t="s">
        <v>1618</v>
      </c>
      <c r="D1041" s="438"/>
      <c r="E1041" s="440">
        <v>109091</v>
      </c>
      <c r="F1041" s="440"/>
      <c r="G1041" s="439">
        <f t="shared" si="20"/>
        <v>6824723.2727274895</v>
      </c>
    </row>
    <row r="1042" spans="1:7" ht="12.95" customHeight="1" x14ac:dyDescent="0.25">
      <c r="A1042" s="437">
        <v>112</v>
      </c>
      <c r="B1042" s="443">
        <v>42307</v>
      </c>
      <c r="C1042" s="438" t="s">
        <v>1619</v>
      </c>
      <c r="D1042" s="438"/>
      <c r="E1042" s="440"/>
      <c r="F1042" s="440">
        <v>727273</v>
      </c>
      <c r="G1042" s="439">
        <f t="shared" si="20"/>
        <v>6097450.2727274895</v>
      </c>
    </row>
    <row r="1043" spans="1:7" ht="12.95" customHeight="1" x14ac:dyDescent="0.25">
      <c r="A1043" s="437">
        <v>113</v>
      </c>
      <c r="B1043" s="443">
        <v>42307</v>
      </c>
      <c r="C1043" s="438" t="s">
        <v>1620</v>
      </c>
      <c r="D1043" s="438"/>
      <c r="E1043" s="440"/>
      <c r="F1043" s="440">
        <v>109091</v>
      </c>
      <c r="G1043" s="439">
        <f t="shared" si="20"/>
        <v>5988359.2727274895</v>
      </c>
    </row>
    <row r="1044" spans="1:7" ht="12.95" customHeight="1" x14ac:dyDescent="0.25">
      <c r="A1044" s="437">
        <v>114</v>
      </c>
      <c r="B1044" s="443">
        <v>42307</v>
      </c>
      <c r="C1044" s="438" t="s">
        <v>1624</v>
      </c>
      <c r="D1044" s="438" t="s">
        <v>800</v>
      </c>
      <c r="E1044" s="440">
        <v>93625229</v>
      </c>
      <c r="F1044" s="440"/>
      <c r="G1044" s="439">
        <f t="shared" si="20"/>
        <v>99613588.272727489</v>
      </c>
    </row>
    <row r="1045" spans="1:7" ht="12.95" customHeight="1" x14ac:dyDescent="0.25">
      <c r="A1045" s="428"/>
      <c r="B1045" s="438"/>
      <c r="C1045" s="438"/>
      <c r="D1045" s="438"/>
      <c r="E1045" s="438"/>
      <c r="F1045" s="438"/>
      <c r="G1045" s="438"/>
    </row>
    <row r="1046" spans="1:7" ht="12.95" customHeight="1" x14ac:dyDescent="0.25">
      <c r="A1046" s="428"/>
      <c r="B1046" s="438"/>
      <c r="C1046" s="451" t="s">
        <v>804</v>
      </c>
      <c r="D1046" s="438"/>
      <c r="E1046" s="439">
        <f>E919</f>
        <v>3478981788.2727275</v>
      </c>
      <c r="F1046" s="439">
        <f>F919</f>
        <v>3381950445</v>
      </c>
      <c r="G1046" s="438"/>
    </row>
    <row r="1047" spans="1:7" ht="12.95" customHeight="1" x14ac:dyDescent="0.25">
      <c r="A1047" s="428"/>
      <c r="B1047" s="438"/>
      <c r="C1047" s="451" t="s">
        <v>805</v>
      </c>
      <c r="D1047" s="438"/>
      <c r="E1047" s="439">
        <f>SUM(E920:E1045)</f>
        <v>237837431</v>
      </c>
      <c r="F1047" s="439">
        <f>SUM(F920:F1045)</f>
        <v>235255186</v>
      </c>
      <c r="G1047" s="438"/>
    </row>
    <row r="1048" spans="1:7" ht="12.95" customHeight="1" x14ac:dyDescent="0.25">
      <c r="A1048" s="428"/>
      <c r="B1048" s="438"/>
      <c r="C1048" s="451" t="s">
        <v>806</v>
      </c>
      <c r="D1048" s="438"/>
      <c r="E1048" s="439">
        <f>E1046+E1047</f>
        <v>3716819219.2727275</v>
      </c>
      <c r="F1048" s="439">
        <f>F1046+F1047</f>
        <v>3617205631</v>
      </c>
      <c r="G1048" s="438"/>
    </row>
    <row r="1049" spans="1:7" ht="12.95" customHeight="1" x14ac:dyDescent="0.25">
      <c r="A1049" s="428"/>
      <c r="B1049" s="438"/>
      <c r="C1049" s="451" t="s">
        <v>807</v>
      </c>
      <c r="D1049" s="438"/>
      <c r="E1049" s="438"/>
      <c r="F1049" s="438"/>
      <c r="G1049" s="439">
        <f>E1048-F1048</f>
        <v>99613588.272727489</v>
      </c>
    </row>
    <row r="1050" spans="1:7" ht="12.95" customHeight="1" x14ac:dyDescent="0.25">
      <c r="A1050" s="428"/>
      <c r="B1050" s="438"/>
      <c r="C1050" s="451" t="s">
        <v>700</v>
      </c>
      <c r="D1050" s="438"/>
      <c r="E1050" s="438"/>
      <c r="F1050" s="438"/>
      <c r="G1050" s="439">
        <f>E1048-F1048</f>
        <v>99613588.272727489</v>
      </c>
    </row>
    <row r="1051" spans="1:7" ht="12.95" customHeight="1" x14ac:dyDescent="0.25">
      <c r="A1051" s="452" t="s">
        <v>808</v>
      </c>
      <c r="B1051" s="452"/>
      <c r="C1051" s="452"/>
      <c r="D1051" s="452"/>
      <c r="E1051" s="452"/>
      <c r="F1051" s="452"/>
      <c r="G1051" s="452"/>
    </row>
    <row r="1052" spans="1:7" ht="12.95" customHeight="1" x14ac:dyDescent="0.25">
      <c r="A1052" s="452" t="s">
        <v>809</v>
      </c>
      <c r="B1052" s="452"/>
      <c r="C1052" s="452"/>
      <c r="D1052" s="452"/>
      <c r="E1052" s="452"/>
      <c r="F1052" s="452"/>
      <c r="G1052" s="452"/>
    </row>
    <row r="1053" spans="1:7" ht="12.95" customHeight="1" x14ac:dyDescent="0.25">
      <c r="A1053" s="452"/>
      <c r="B1053" s="453" t="s">
        <v>810</v>
      </c>
      <c r="C1053" s="452" t="s">
        <v>811</v>
      </c>
      <c r="D1053" s="432">
        <f>[3]TUNAI!G1955</f>
        <v>3287</v>
      </c>
      <c r="E1053" s="452"/>
      <c r="F1053" s="454">
        <f>F1042+F1043</f>
        <v>836364</v>
      </c>
      <c r="G1053" s="452"/>
    </row>
    <row r="1054" spans="1:7" ht="12.95" customHeight="1" x14ac:dyDescent="0.25">
      <c r="A1054" s="452"/>
      <c r="B1054" s="453" t="s">
        <v>812</v>
      </c>
      <c r="C1054" s="452" t="s">
        <v>813</v>
      </c>
      <c r="D1054" s="432">
        <f>'[3]SALDO BANK'!G877</f>
        <v>0</v>
      </c>
      <c r="E1054" s="452"/>
      <c r="F1054" s="454"/>
      <c r="G1054" s="452"/>
    </row>
    <row r="1055" spans="1:7" ht="12.95" customHeight="1" x14ac:dyDescent="0.25">
      <c r="A1055" s="452"/>
      <c r="B1055" s="453" t="s">
        <v>814</v>
      </c>
      <c r="C1055" s="452" t="s">
        <v>815</v>
      </c>
      <c r="D1055" s="432">
        <f>E1044</f>
        <v>93625229</v>
      </c>
      <c r="E1055" s="452"/>
      <c r="F1055" s="454"/>
      <c r="G1055" s="452"/>
    </row>
    <row r="1056" spans="1:7" ht="12.95" customHeight="1" x14ac:dyDescent="0.25">
      <c r="A1056" s="452"/>
      <c r="B1056" s="453" t="s">
        <v>816</v>
      </c>
      <c r="C1056" s="452" t="s">
        <v>817</v>
      </c>
      <c r="D1056" s="432">
        <f>[3]PAJAK!G1232</f>
        <v>6041752.2727272734</v>
      </c>
      <c r="E1056" s="452"/>
      <c r="F1056" s="465"/>
      <c r="G1056" s="454"/>
    </row>
    <row r="1057" spans="1:7" ht="12.95" customHeight="1" x14ac:dyDescent="0.25">
      <c r="A1057" s="452"/>
      <c r="B1057" s="452"/>
      <c r="C1057" s="452"/>
      <c r="D1057" s="434">
        <f>SUM(D1053:D1056)</f>
        <v>99670268.272727281</v>
      </c>
      <c r="E1057" s="452"/>
      <c r="F1057" s="454"/>
      <c r="G1057" s="452"/>
    </row>
    <row r="1058" spans="1:7" ht="12.95" customHeight="1" x14ac:dyDescent="0.25">
      <c r="A1058" s="452"/>
      <c r="B1058" s="452"/>
      <c r="C1058" s="452"/>
      <c r="D1058" s="452"/>
      <c r="E1058" s="631" t="s">
        <v>1625</v>
      </c>
      <c r="F1058" s="631"/>
      <c r="G1058" s="631"/>
    </row>
    <row r="1059" spans="1:7" ht="12.95" customHeight="1" x14ac:dyDescent="0.25">
      <c r="A1059" s="452"/>
      <c r="B1059" s="452"/>
      <c r="C1059" s="452"/>
      <c r="D1059" s="452"/>
      <c r="E1059" s="452"/>
      <c r="F1059" s="452"/>
      <c r="G1059" s="452"/>
    </row>
    <row r="1060" spans="1:7" ht="12.95" customHeight="1" x14ac:dyDescent="0.25">
      <c r="A1060" s="631" t="s">
        <v>713</v>
      </c>
      <c r="B1060" s="631"/>
      <c r="C1060" s="631"/>
      <c r="D1060" s="465">
        <v>100506632</v>
      </c>
      <c r="E1060" s="631" t="s">
        <v>714</v>
      </c>
      <c r="F1060" s="631"/>
      <c r="G1060" s="631"/>
    </row>
    <row r="1061" spans="1:7" ht="12.95" customHeight="1" x14ac:dyDescent="0.25">
      <c r="A1061" s="631" t="s">
        <v>819</v>
      </c>
      <c r="B1061" s="631"/>
      <c r="C1061" s="631"/>
      <c r="D1061" s="465">
        <f>D1060-D1057</f>
        <v>836363.72727271914</v>
      </c>
      <c r="E1061" s="452"/>
      <c r="F1061" s="452"/>
      <c r="G1061" s="452"/>
    </row>
    <row r="1062" spans="1:7" ht="12.95" customHeight="1" x14ac:dyDescent="0.25">
      <c r="A1062" s="452"/>
      <c r="B1062" s="452"/>
      <c r="C1062" s="452"/>
      <c r="D1062" s="465"/>
      <c r="E1062" s="452"/>
      <c r="F1062" s="452"/>
      <c r="G1062" s="452"/>
    </row>
    <row r="1063" spans="1:7" ht="12.95" customHeight="1" x14ac:dyDescent="0.25">
      <c r="A1063" s="452"/>
      <c r="B1063" s="452"/>
      <c r="C1063" s="452"/>
      <c r="D1063" s="465"/>
      <c r="E1063" s="452"/>
      <c r="F1063" s="452"/>
      <c r="G1063" s="452"/>
    </row>
    <row r="1064" spans="1:7" ht="12.95" customHeight="1" x14ac:dyDescent="0.25">
      <c r="A1064" s="452"/>
      <c r="B1064" s="452"/>
      <c r="C1064" s="452"/>
      <c r="D1064" s="465"/>
      <c r="E1064" s="452"/>
      <c r="F1064" s="452"/>
      <c r="G1064" s="452"/>
    </row>
    <row r="1065" spans="1:7" ht="12.95" customHeight="1" x14ac:dyDescent="0.25">
      <c r="A1065" s="452"/>
      <c r="B1065" s="452"/>
      <c r="C1065" s="452"/>
      <c r="D1065" s="465"/>
      <c r="E1065" s="452"/>
      <c r="F1065" s="452"/>
      <c r="G1065" s="452"/>
    </row>
    <row r="1066" spans="1:7" ht="12.95" customHeight="1" x14ac:dyDescent="0.25">
      <c r="A1066" s="632" t="s">
        <v>1237</v>
      </c>
      <c r="B1066" s="632"/>
      <c r="C1066" s="632"/>
      <c r="D1066" s="452"/>
      <c r="E1066" s="632" t="s">
        <v>716</v>
      </c>
      <c r="F1066" s="632"/>
      <c r="G1066" s="632"/>
    </row>
    <row r="1067" spans="1:7" ht="12.95" customHeight="1" x14ac:dyDescent="0.25">
      <c r="A1067" s="631" t="s">
        <v>1238</v>
      </c>
      <c r="B1067" s="631"/>
      <c r="C1067" s="631"/>
      <c r="D1067" s="452"/>
      <c r="E1067" s="631" t="s">
        <v>822</v>
      </c>
      <c r="F1067" s="631"/>
      <c r="G1067" s="631"/>
    </row>
    <row r="1068" spans="1:7" ht="12.95" customHeight="1" x14ac:dyDescent="0.25">
      <c r="A1068" s="475"/>
      <c r="B1068" s="475"/>
      <c r="C1068" s="475"/>
      <c r="D1068" s="475"/>
      <c r="E1068" s="475"/>
      <c r="F1068" s="475"/>
      <c r="G1068" s="475"/>
    </row>
    <row r="1069" spans="1:7" ht="12.95" customHeight="1" x14ac:dyDescent="0.25">
      <c r="A1069" s="633" t="s">
        <v>627</v>
      </c>
      <c r="B1069" s="633"/>
      <c r="C1069" s="633"/>
      <c r="D1069" s="633"/>
      <c r="E1069" s="633"/>
      <c r="F1069" s="633"/>
      <c r="G1069" s="633"/>
    </row>
    <row r="1070" spans="1:7" ht="12.95" customHeight="1" x14ac:dyDescent="0.25">
      <c r="A1070" s="633" t="s">
        <v>629</v>
      </c>
      <c r="B1070" s="633"/>
      <c r="C1070" s="633"/>
      <c r="D1070" s="633"/>
      <c r="E1070" s="633"/>
      <c r="F1070" s="633"/>
      <c r="G1070" s="633"/>
    </row>
    <row r="1071" spans="1:7" ht="12.95" customHeight="1" x14ac:dyDescent="0.25">
      <c r="A1071" s="633" t="s">
        <v>791</v>
      </c>
      <c r="B1071" s="633"/>
      <c r="C1071" s="633"/>
      <c r="D1071" s="633"/>
      <c r="E1071" s="633"/>
      <c r="F1071" s="633"/>
      <c r="G1071" s="633"/>
    </row>
    <row r="1072" spans="1:7" ht="12.95" customHeight="1" x14ac:dyDescent="0.25">
      <c r="A1072" s="633" t="s">
        <v>792</v>
      </c>
      <c r="B1072" s="633"/>
      <c r="C1072" s="633"/>
      <c r="D1072" s="633"/>
      <c r="E1072" s="633"/>
      <c r="F1072" s="633"/>
      <c r="G1072" s="633"/>
    </row>
    <row r="1073" spans="1:7" ht="12.95" customHeight="1" x14ac:dyDescent="0.25">
      <c r="A1073" s="633" t="s">
        <v>1626</v>
      </c>
      <c r="B1073" s="633"/>
      <c r="C1073" s="633"/>
      <c r="D1073" s="633"/>
      <c r="E1073" s="633"/>
      <c r="F1073" s="633"/>
      <c r="G1073" s="633"/>
    </row>
    <row r="1074" spans="1:7" ht="12.95" customHeight="1" x14ac:dyDescent="0.25">
      <c r="A1074" s="455"/>
      <c r="B1074" s="455"/>
      <c r="C1074" s="455"/>
      <c r="D1074" s="455"/>
      <c r="E1074" s="455"/>
      <c r="F1074" s="455"/>
      <c r="G1074" s="455"/>
    </row>
    <row r="1075" spans="1:7" ht="12.95" customHeight="1" x14ac:dyDescent="0.25">
      <c r="A1075" s="456" t="s">
        <v>630</v>
      </c>
      <c r="B1075" s="456" t="s">
        <v>794</v>
      </c>
      <c r="C1075" s="456" t="s">
        <v>2</v>
      </c>
      <c r="D1075" s="456" t="s">
        <v>795</v>
      </c>
      <c r="E1075" s="456" t="s">
        <v>796</v>
      </c>
      <c r="F1075" s="456" t="s">
        <v>797</v>
      </c>
      <c r="G1075" s="456" t="s">
        <v>721</v>
      </c>
    </row>
    <row r="1076" spans="1:7" ht="12.95" customHeight="1" x14ac:dyDescent="0.25">
      <c r="A1076" s="428"/>
      <c r="B1076" s="428"/>
      <c r="C1076" s="438" t="s">
        <v>798</v>
      </c>
      <c r="D1076" s="428"/>
      <c r="E1076" s="471">
        <f>E1048</f>
        <v>3716819219.2727275</v>
      </c>
      <c r="F1076" s="471">
        <f>F1048</f>
        <v>3617205631</v>
      </c>
      <c r="G1076" s="471">
        <f>E1076-F1076</f>
        <v>99613588.272727489</v>
      </c>
    </row>
    <row r="1077" spans="1:7" ht="12.95" customHeight="1" x14ac:dyDescent="0.25">
      <c r="A1077" s="428">
        <v>1</v>
      </c>
      <c r="B1077" s="443">
        <v>42310</v>
      </c>
      <c r="C1077" s="428" t="s">
        <v>1627</v>
      </c>
      <c r="D1077" s="438" t="s">
        <v>800</v>
      </c>
      <c r="E1077" s="457"/>
      <c r="F1077" s="457">
        <v>93625229</v>
      </c>
      <c r="G1077" s="471">
        <f>G1076+E1077-F1077</f>
        <v>5988359.2727274895</v>
      </c>
    </row>
    <row r="1078" spans="1:7" ht="12.95" customHeight="1" x14ac:dyDescent="0.25">
      <c r="A1078" s="428">
        <v>2</v>
      </c>
      <c r="B1078" s="443">
        <v>42317</v>
      </c>
      <c r="C1078" s="428" t="s">
        <v>1628</v>
      </c>
      <c r="D1078" s="428"/>
      <c r="E1078" s="457">
        <v>17710000</v>
      </c>
      <c r="F1078" s="457"/>
      <c r="G1078" s="471">
        <f t="shared" ref="G1078:G1081" si="21">G1077+E1078-F1078</f>
        <v>23698359.272727489</v>
      </c>
    </row>
    <row r="1079" spans="1:7" ht="12.95" customHeight="1" x14ac:dyDescent="0.25">
      <c r="A1079" s="428">
        <v>3</v>
      </c>
      <c r="B1079" s="443">
        <v>42317</v>
      </c>
      <c r="C1079" s="428" t="s">
        <v>1629</v>
      </c>
      <c r="D1079" s="428"/>
      <c r="E1079" s="457"/>
      <c r="F1079" s="457">
        <v>17710000</v>
      </c>
      <c r="G1079" s="471">
        <f t="shared" si="21"/>
        <v>5988359.2727274895</v>
      </c>
    </row>
    <row r="1080" spans="1:7" ht="12.95" customHeight="1" x14ac:dyDescent="0.25">
      <c r="A1080" s="428">
        <v>4</v>
      </c>
      <c r="B1080" s="443">
        <v>42317</v>
      </c>
      <c r="C1080" s="428" t="s">
        <v>1630</v>
      </c>
      <c r="D1080" s="428"/>
      <c r="E1080" s="457">
        <v>61896713</v>
      </c>
      <c r="F1080" s="457"/>
      <c r="G1080" s="471">
        <f t="shared" si="21"/>
        <v>67885072.272727489</v>
      </c>
    </row>
    <row r="1081" spans="1:7" ht="12.95" customHeight="1" x14ac:dyDescent="0.25">
      <c r="A1081" s="428">
        <v>5</v>
      </c>
      <c r="B1081" s="443">
        <v>42338</v>
      </c>
      <c r="C1081" s="428" t="s">
        <v>1631</v>
      </c>
      <c r="D1081" s="428"/>
      <c r="E1081" s="457">
        <v>93753944</v>
      </c>
      <c r="F1081" s="457"/>
      <c r="G1081" s="471">
        <f t="shared" si="21"/>
        <v>161639016.27272749</v>
      </c>
    </row>
    <row r="1082" spans="1:7" ht="12.95" customHeight="1" x14ac:dyDescent="0.25">
      <c r="A1082" s="428"/>
      <c r="B1082" s="428"/>
      <c r="C1082" s="428"/>
      <c r="D1082" s="428"/>
      <c r="E1082" s="457"/>
      <c r="F1082" s="457"/>
      <c r="G1082" s="428"/>
    </row>
    <row r="1083" spans="1:7" ht="12.95" customHeight="1" x14ac:dyDescent="0.25">
      <c r="A1083" s="428"/>
      <c r="B1083" s="428"/>
      <c r="C1083" s="428"/>
      <c r="D1083" s="428"/>
      <c r="E1083" s="428"/>
      <c r="F1083" s="428"/>
      <c r="G1083" s="428"/>
    </row>
    <row r="1084" spans="1:7" ht="12.95" customHeight="1" x14ac:dyDescent="0.25">
      <c r="A1084" s="428"/>
      <c r="B1084" s="428"/>
      <c r="C1084" s="451" t="s">
        <v>804</v>
      </c>
      <c r="D1084" s="428"/>
      <c r="E1084" s="471">
        <f>E1076</f>
        <v>3716819219.2727275</v>
      </c>
      <c r="F1084" s="471">
        <f>F1076</f>
        <v>3617205631</v>
      </c>
      <c r="G1084" s="428"/>
    </row>
    <row r="1085" spans="1:7" ht="12.95" customHeight="1" x14ac:dyDescent="0.25">
      <c r="A1085" s="428"/>
      <c r="B1085" s="428"/>
      <c r="C1085" s="451" t="s">
        <v>805</v>
      </c>
      <c r="D1085" s="428"/>
      <c r="E1085" s="471">
        <f>SUM(E1077:E1083)</f>
        <v>173360657</v>
      </c>
      <c r="F1085" s="471">
        <f>SUM(F1077:F1083)</f>
        <v>111335229</v>
      </c>
      <c r="G1085" s="428"/>
    </row>
    <row r="1086" spans="1:7" ht="12.95" customHeight="1" x14ac:dyDescent="0.25">
      <c r="A1086" s="428"/>
      <c r="B1086" s="428"/>
      <c r="C1086" s="451" t="s">
        <v>806</v>
      </c>
      <c r="D1086" s="428"/>
      <c r="E1086" s="471">
        <f>E1084+E1085</f>
        <v>3890179876.2727275</v>
      </c>
      <c r="F1086" s="471">
        <f>F1084+F1085</f>
        <v>3728540860</v>
      </c>
      <c r="G1086" s="428"/>
    </row>
    <row r="1087" spans="1:7" ht="12.95" customHeight="1" x14ac:dyDescent="0.25">
      <c r="A1087" s="428"/>
      <c r="B1087" s="428"/>
      <c r="C1087" s="451" t="s">
        <v>807</v>
      </c>
      <c r="D1087" s="428"/>
      <c r="E1087" s="428"/>
      <c r="F1087" s="428"/>
      <c r="G1087" s="471">
        <f>E1086-F1086</f>
        <v>161639016.27272749</v>
      </c>
    </row>
    <row r="1088" spans="1:7" ht="12.95" customHeight="1" x14ac:dyDescent="0.25">
      <c r="A1088" s="428"/>
      <c r="B1088" s="428"/>
      <c r="C1088" s="451" t="s">
        <v>700</v>
      </c>
      <c r="D1088" s="428"/>
      <c r="E1088" s="428"/>
      <c r="F1088" s="428"/>
      <c r="G1088" s="428"/>
    </row>
    <row r="1089" spans="1:7" ht="12.95" customHeight="1" x14ac:dyDescent="0.25">
      <c r="A1089" s="428"/>
      <c r="B1089" s="428"/>
      <c r="C1089" s="428"/>
      <c r="D1089" s="428"/>
      <c r="E1089" s="428"/>
      <c r="F1089" s="428"/>
      <c r="G1089" s="471">
        <f>E1086-F1086</f>
        <v>161639016.27272749</v>
      </c>
    </row>
    <row r="1090" spans="1:7" ht="12.95" customHeight="1" x14ac:dyDescent="0.25">
      <c r="A1090" s="82"/>
      <c r="B1090" s="82"/>
      <c r="C1090" s="82"/>
      <c r="D1090" s="82"/>
      <c r="E1090" s="82"/>
      <c r="F1090" s="82"/>
      <c r="G1090" s="82"/>
    </row>
    <row r="1091" spans="1:7" ht="12.95" customHeight="1" x14ac:dyDescent="0.25">
      <c r="A1091" s="452" t="s">
        <v>808</v>
      </c>
      <c r="B1091" s="452"/>
      <c r="C1091" s="452"/>
      <c r="D1091" s="452"/>
      <c r="E1091" s="452"/>
      <c r="F1091" s="452"/>
      <c r="G1091" s="465"/>
    </row>
    <row r="1092" spans="1:7" ht="12.95" customHeight="1" x14ac:dyDescent="0.25">
      <c r="A1092" s="452" t="s">
        <v>809</v>
      </c>
      <c r="B1092" s="452"/>
      <c r="C1092" s="452"/>
      <c r="D1092" s="452"/>
      <c r="E1092" s="452"/>
      <c r="F1092" s="452"/>
      <c r="G1092" s="469"/>
    </row>
    <row r="1093" spans="1:7" ht="12.95" customHeight="1" x14ac:dyDescent="0.25">
      <c r="A1093" s="452"/>
      <c r="B1093" s="453" t="s">
        <v>810</v>
      </c>
      <c r="C1093" s="452" t="s">
        <v>811</v>
      </c>
      <c r="D1093" s="432">
        <f>[3]TUNAI!G2049</f>
        <v>3287</v>
      </c>
      <c r="E1093" s="452"/>
      <c r="F1093" s="454"/>
      <c r="G1093" s="452"/>
    </row>
    <row r="1094" spans="1:7" ht="12.95" customHeight="1" x14ac:dyDescent="0.25">
      <c r="A1094" s="452"/>
      <c r="B1094" s="453" t="s">
        <v>812</v>
      </c>
      <c r="C1094" s="452" t="s">
        <v>813</v>
      </c>
      <c r="D1094" s="432">
        <f>'[3]SALDO BANK'!G979</f>
        <v>61896713</v>
      </c>
      <c r="E1094" s="452"/>
      <c r="F1094" s="454"/>
      <c r="G1094" s="454"/>
    </row>
    <row r="1095" spans="1:7" ht="12.95" customHeight="1" x14ac:dyDescent="0.25">
      <c r="A1095" s="452"/>
      <c r="B1095" s="453" t="s">
        <v>814</v>
      </c>
      <c r="C1095" s="452" t="s">
        <v>815</v>
      </c>
      <c r="D1095" s="432">
        <f>E1081</f>
        <v>93753944</v>
      </c>
      <c r="E1095" s="452"/>
      <c r="F1095" s="454"/>
      <c r="G1095" s="452"/>
    </row>
    <row r="1096" spans="1:7" ht="12.95" customHeight="1" x14ac:dyDescent="0.25">
      <c r="A1096" s="452"/>
      <c r="B1096" s="453" t="s">
        <v>816</v>
      </c>
      <c r="C1096" s="452" t="s">
        <v>817</v>
      </c>
      <c r="D1096" s="432">
        <f>[3]PAJAK!G1380</f>
        <v>6041752.2727272734</v>
      </c>
      <c r="E1096" s="452"/>
      <c r="F1096" s="465"/>
      <c r="G1096" s="454"/>
    </row>
    <row r="1097" spans="1:7" ht="12.95" customHeight="1" x14ac:dyDescent="0.25">
      <c r="A1097" s="452"/>
      <c r="B1097" s="452"/>
      <c r="C1097" s="452"/>
      <c r="D1097" s="434">
        <f>SUM(D1093:D1096)</f>
        <v>161695696.27272728</v>
      </c>
      <c r="E1097" s="452"/>
      <c r="F1097" s="454"/>
      <c r="G1097" s="452"/>
    </row>
    <row r="1098" spans="1:7" ht="12.95" customHeight="1" x14ac:dyDescent="0.25">
      <c r="A1098" s="452"/>
      <c r="B1098" s="452"/>
      <c r="C1098" s="452"/>
      <c r="D1098" s="452"/>
      <c r="E1098" s="631" t="s">
        <v>1632</v>
      </c>
      <c r="F1098" s="631"/>
      <c r="G1098" s="631"/>
    </row>
    <row r="1099" spans="1:7" ht="12.95" customHeight="1" x14ac:dyDescent="0.25">
      <c r="A1099" s="452"/>
      <c r="B1099" s="452"/>
      <c r="C1099" s="452"/>
      <c r="D1099" s="469">
        <f>D1093+D1096</f>
        <v>6045039.2727272734</v>
      </c>
      <c r="E1099" s="452"/>
      <c r="F1099" s="452"/>
      <c r="G1099" s="452"/>
    </row>
    <row r="1100" spans="1:7" ht="12.95" customHeight="1" x14ac:dyDescent="0.25">
      <c r="A1100" s="631" t="s">
        <v>713</v>
      </c>
      <c r="B1100" s="631"/>
      <c r="C1100" s="631"/>
      <c r="D1100" s="465"/>
      <c r="E1100" s="631" t="s">
        <v>714</v>
      </c>
      <c r="F1100" s="631"/>
      <c r="G1100" s="631"/>
    </row>
    <row r="1101" spans="1:7" ht="12.95" customHeight="1" x14ac:dyDescent="0.25">
      <c r="A1101" s="631" t="s">
        <v>819</v>
      </c>
      <c r="B1101" s="631"/>
      <c r="C1101" s="631"/>
      <c r="D1101" s="452"/>
      <c r="E1101" s="452"/>
      <c r="F1101" s="452"/>
      <c r="G1101" s="452"/>
    </row>
    <row r="1102" spans="1:7" ht="12.95" customHeight="1" x14ac:dyDescent="0.25">
      <c r="A1102" s="452"/>
      <c r="B1102" s="452"/>
      <c r="C1102" s="452"/>
      <c r="D1102" s="469"/>
      <c r="E1102" s="452"/>
      <c r="F1102" s="452"/>
      <c r="G1102" s="452"/>
    </row>
    <row r="1103" spans="1:7" ht="12.95" customHeight="1" x14ac:dyDescent="0.25">
      <c r="A1103" s="452"/>
      <c r="B1103" s="452"/>
      <c r="C1103" s="452"/>
      <c r="D1103" s="452"/>
      <c r="E1103" s="452"/>
      <c r="F1103" s="452"/>
      <c r="G1103" s="452"/>
    </row>
    <row r="1104" spans="1:7" ht="12.95" customHeight="1" x14ac:dyDescent="0.25">
      <c r="A1104" s="452"/>
      <c r="B1104" s="452"/>
      <c r="C1104" s="452"/>
      <c r="D1104" s="452"/>
      <c r="E1104" s="452"/>
      <c r="F1104" s="452"/>
      <c r="G1104" s="452"/>
    </row>
    <row r="1105" spans="1:7" ht="12.95" customHeight="1" x14ac:dyDescent="0.25">
      <c r="A1105" s="452"/>
      <c r="B1105" s="452"/>
      <c r="C1105" s="452"/>
      <c r="D1105" s="452"/>
      <c r="E1105" s="452"/>
      <c r="F1105" s="452"/>
      <c r="G1105" s="452"/>
    </row>
    <row r="1106" spans="1:7" ht="12.95" customHeight="1" x14ac:dyDescent="0.25">
      <c r="A1106" s="632" t="s">
        <v>1237</v>
      </c>
      <c r="B1106" s="632"/>
      <c r="C1106" s="632"/>
      <c r="D1106" s="452"/>
      <c r="E1106" s="632" t="s">
        <v>716</v>
      </c>
      <c r="F1106" s="632"/>
      <c r="G1106" s="632"/>
    </row>
    <row r="1107" spans="1:7" ht="12.95" customHeight="1" x14ac:dyDescent="0.25">
      <c r="A1107" s="631" t="s">
        <v>1238</v>
      </c>
      <c r="B1107" s="631"/>
      <c r="C1107" s="631"/>
      <c r="D1107" s="452"/>
      <c r="E1107" s="631" t="s">
        <v>822</v>
      </c>
      <c r="F1107" s="631"/>
      <c r="G1107" s="631"/>
    </row>
    <row r="1108" spans="1:7" ht="12.95" customHeight="1" x14ac:dyDescent="0.25">
      <c r="A1108" s="82"/>
      <c r="B1108" s="82"/>
      <c r="C1108" s="82"/>
      <c r="D1108" s="82"/>
      <c r="E1108" s="82"/>
      <c r="F1108" s="82"/>
      <c r="G1108" s="82"/>
    </row>
    <row r="1109" spans="1:7" ht="12.95" customHeight="1" x14ac:dyDescent="0.25">
      <c r="A1109" s="475"/>
      <c r="B1109" s="475"/>
      <c r="C1109" s="475"/>
      <c r="D1109" s="475"/>
      <c r="E1109" s="475"/>
      <c r="F1109" s="475"/>
      <c r="G1109" s="475"/>
    </row>
    <row r="1110" spans="1:7" ht="12.95" customHeight="1" x14ac:dyDescent="0.25">
      <c r="A1110" s="633" t="s">
        <v>627</v>
      </c>
      <c r="B1110" s="633"/>
      <c r="C1110" s="633"/>
      <c r="D1110" s="633"/>
      <c r="E1110" s="633"/>
      <c r="F1110" s="633"/>
      <c r="G1110" s="633"/>
    </row>
    <row r="1111" spans="1:7" ht="12.95" customHeight="1" x14ac:dyDescent="0.25">
      <c r="A1111" s="633" t="s">
        <v>629</v>
      </c>
      <c r="B1111" s="633"/>
      <c r="C1111" s="633"/>
      <c r="D1111" s="633"/>
      <c r="E1111" s="633"/>
      <c r="F1111" s="633"/>
      <c r="G1111" s="633"/>
    </row>
    <row r="1112" spans="1:7" ht="12.95" customHeight="1" x14ac:dyDescent="0.25">
      <c r="A1112" s="633" t="s">
        <v>791</v>
      </c>
      <c r="B1112" s="633"/>
      <c r="C1112" s="633"/>
      <c r="D1112" s="633"/>
      <c r="E1112" s="633"/>
      <c r="F1112" s="633"/>
      <c r="G1112" s="633"/>
    </row>
    <row r="1113" spans="1:7" ht="12.95" customHeight="1" x14ac:dyDescent="0.25">
      <c r="A1113" s="633" t="s">
        <v>792</v>
      </c>
      <c r="B1113" s="633"/>
      <c r="C1113" s="633"/>
      <c r="D1113" s="633"/>
      <c r="E1113" s="633"/>
      <c r="F1113" s="633"/>
      <c r="G1113" s="633"/>
    </row>
    <row r="1114" spans="1:7" ht="12.95" customHeight="1" x14ac:dyDescent="0.25">
      <c r="A1114" s="633" t="s">
        <v>1633</v>
      </c>
      <c r="B1114" s="633"/>
      <c r="C1114" s="633"/>
      <c r="D1114" s="633"/>
      <c r="E1114" s="633"/>
      <c r="F1114" s="633"/>
      <c r="G1114" s="633"/>
    </row>
    <row r="1115" spans="1:7" ht="12.95" customHeight="1" x14ac:dyDescent="0.25">
      <c r="A1115" s="455"/>
      <c r="B1115" s="455"/>
      <c r="C1115" s="455"/>
      <c r="D1115" s="455"/>
      <c r="E1115" s="455"/>
      <c r="F1115" s="455"/>
      <c r="G1115" s="455"/>
    </row>
    <row r="1116" spans="1:7" ht="12.95" customHeight="1" x14ac:dyDescent="0.25">
      <c r="A1116" s="456" t="s">
        <v>630</v>
      </c>
      <c r="B1116" s="456" t="s">
        <v>794</v>
      </c>
      <c r="C1116" s="456" t="s">
        <v>2</v>
      </c>
      <c r="D1116" s="456" t="s">
        <v>795</v>
      </c>
      <c r="E1116" s="456" t="s">
        <v>796</v>
      </c>
      <c r="F1116" s="456" t="s">
        <v>797</v>
      </c>
      <c r="G1116" s="456" t="s">
        <v>721</v>
      </c>
    </row>
    <row r="1117" spans="1:7" ht="12.95" customHeight="1" x14ac:dyDescent="0.25">
      <c r="A1117" s="428"/>
      <c r="B1117" s="428"/>
      <c r="C1117" s="438" t="s">
        <v>798</v>
      </c>
      <c r="D1117" s="428"/>
      <c r="E1117" s="471">
        <f>E1086</f>
        <v>3890179876.2727275</v>
      </c>
      <c r="F1117" s="471">
        <f>F1086</f>
        <v>3728540860</v>
      </c>
      <c r="G1117" s="471">
        <f>E1117-F1117</f>
        <v>161639016.27272749</v>
      </c>
    </row>
    <row r="1118" spans="1:7" ht="12.95" customHeight="1" x14ac:dyDescent="0.25">
      <c r="A1118" s="428">
        <v>1</v>
      </c>
      <c r="B1118" s="443">
        <v>42339</v>
      </c>
      <c r="C1118" s="438" t="s">
        <v>1634</v>
      </c>
      <c r="D1118" s="438" t="s">
        <v>800</v>
      </c>
      <c r="E1118" s="471"/>
      <c r="F1118" s="457">
        <v>93753944</v>
      </c>
      <c r="G1118" s="471">
        <f>G1117+E1118-F1118</f>
        <v>67885072.272727489</v>
      </c>
    </row>
    <row r="1119" spans="1:7" ht="12.95" customHeight="1" x14ac:dyDescent="0.25">
      <c r="A1119" s="428">
        <v>2</v>
      </c>
      <c r="B1119" s="443">
        <v>42339</v>
      </c>
      <c r="C1119" s="438" t="s">
        <v>1254</v>
      </c>
      <c r="D1119" s="428"/>
      <c r="E1119" s="471"/>
      <c r="F1119" s="457">
        <v>61896713</v>
      </c>
      <c r="G1119" s="471">
        <f t="shared" ref="G1119:G1182" si="22">G1118+E1119-F1119</f>
        <v>5988359.2727274895</v>
      </c>
    </row>
    <row r="1120" spans="1:7" ht="12.95" customHeight="1" x14ac:dyDescent="0.25">
      <c r="A1120" s="428">
        <v>3</v>
      </c>
      <c r="B1120" s="443">
        <v>42339</v>
      </c>
      <c r="C1120" s="438" t="s">
        <v>1635</v>
      </c>
      <c r="D1120" s="428"/>
      <c r="E1120" s="457">
        <v>61896713</v>
      </c>
      <c r="F1120" s="457"/>
      <c r="G1120" s="471">
        <f t="shared" si="22"/>
        <v>67885072.272727489</v>
      </c>
    </row>
    <row r="1121" spans="1:7" ht="12.95" customHeight="1" x14ac:dyDescent="0.25">
      <c r="A1121" s="428">
        <v>4</v>
      </c>
      <c r="B1121" s="443">
        <v>42339</v>
      </c>
      <c r="C1121" s="438" t="s">
        <v>1636</v>
      </c>
      <c r="D1121" s="428"/>
      <c r="E1121" s="457">
        <v>10341350</v>
      </c>
      <c r="F1121" s="457"/>
      <c r="G1121" s="471">
        <f t="shared" si="22"/>
        <v>78226422.272727489</v>
      </c>
    </row>
    <row r="1122" spans="1:7" ht="12.95" customHeight="1" x14ac:dyDescent="0.25">
      <c r="A1122" s="428">
        <v>82</v>
      </c>
      <c r="B1122" s="443">
        <v>42340</v>
      </c>
      <c r="C1122" s="428" t="s">
        <v>1737</v>
      </c>
      <c r="D1122" s="428" t="s">
        <v>1377</v>
      </c>
      <c r="E1122" s="457"/>
      <c r="F1122" s="457">
        <v>637500</v>
      </c>
      <c r="G1122" s="471">
        <f t="shared" si="22"/>
        <v>77588922.272727489</v>
      </c>
    </row>
    <row r="1123" spans="1:7" ht="12.95" customHeight="1" x14ac:dyDescent="0.25">
      <c r="A1123" s="428"/>
      <c r="B1123" s="443"/>
      <c r="C1123" s="428" t="s">
        <v>1738</v>
      </c>
      <c r="D1123" s="428"/>
      <c r="E1123" s="457"/>
      <c r="F1123" s="457"/>
      <c r="G1123" s="471">
        <f t="shared" si="22"/>
        <v>77588922.272727489</v>
      </c>
    </row>
    <row r="1124" spans="1:7" ht="12.95" customHeight="1" x14ac:dyDescent="0.25">
      <c r="A1124" s="428">
        <v>83</v>
      </c>
      <c r="B1124" s="443">
        <v>42340</v>
      </c>
      <c r="C1124" s="428" t="s">
        <v>1739</v>
      </c>
      <c r="D1124" s="428"/>
      <c r="E1124" s="457">
        <v>25500</v>
      </c>
      <c r="F1124" s="457"/>
      <c r="G1124" s="471">
        <f t="shared" si="22"/>
        <v>77614422.272727489</v>
      </c>
    </row>
    <row r="1125" spans="1:7" ht="12.95" customHeight="1" x14ac:dyDescent="0.25">
      <c r="A1125" s="428">
        <v>84</v>
      </c>
      <c r="B1125" s="443">
        <v>42340</v>
      </c>
      <c r="C1125" s="428" t="s">
        <v>1740</v>
      </c>
      <c r="D1125" s="428" t="s">
        <v>905</v>
      </c>
      <c r="E1125" s="457"/>
      <c r="F1125" s="457">
        <v>57600</v>
      </c>
      <c r="G1125" s="471">
        <f t="shared" si="22"/>
        <v>77556822.272727489</v>
      </c>
    </row>
    <row r="1126" spans="1:7" ht="12.95" customHeight="1" x14ac:dyDescent="0.25">
      <c r="A1126" s="428"/>
      <c r="B1126" s="443">
        <v>42340</v>
      </c>
      <c r="C1126" s="428" t="s">
        <v>1678</v>
      </c>
      <c r="D1126" s="428"/>
      <c r="E1126" s="457"/>
      <c r="F1126" s="440">
        <v>50054</v>
      </c>
      <c r="G1126" s="471">
        <f t="shared" si="22"/>
        <v>77506768.272727489</v>
      </c>
    </row>
    <row r="1127" spans="1:7" ht="12.95" customHeight="1" x14ac:dyDescent="0.25">
      <c r="A1127" s="428">
        <v>66</v>
      </c>
      <c r="B1127" s="443">
        <v>42340</v>
      </c>
      <c r="C1127" s="428" t="s">
        <v>1709</v>
      </c>
      <c r="D1127" s="428" t="s">
        <v>981</v>
      </c>
      <c r="E1127" s="457"/>
      <c r="F1127" s="457">
        <v>225000</v>
      </c>
      <c r="G1127" s="471">
        <f t="shared" si="22"/>
        <v>77281768.272727489</v>
      </c>
    </row>
    <row r="1128" spans="1:7" ht="12.95" customHeight="1" x14ac:dyDescent="0.25">
      <c r="A1128" s="428"/>
      <c r="B1128" s="443"/>
      <c r="C1128" s="428" t="s">
        <v>1710</v>
      </c>
      <c r="D1128" s="428"/>
      <c r="E1128" s="457"/>
      <c r="F1128" s="457"/>
      <c r="G1128" s="471">
        <f t="shared" si="22"/>
        <v>77281768.272727489</v>
      </c>
    </row>
    <row r="1129" spans="1:7" ht="12.95" customHeight="1" x14ac:dyDescent="0.25">
      <c r="A1129" s="428"/>
      <c r="B1129" s="443">
        <v>42340</v>
      </c>
      <c r="C1129" s="428" t="s">
        <v>1676</v>
      </c>
      <c r="D1129" s="428"/>
      <c r="E1129" s="457"/>
      <c r="F1129" s="440">
        <v>30000</v>
      </c>
      <c r="G1129" s="471">
        <f t="shared" si="22"/>
        <v>77251768.272727489</v>
      </c>
    </row>
    <row r="1130" spans="1:7" ht="12.95" customHeight="1" x14ac:dyDescent="0.25">
      <c r="A1130" s="428">
        <v>39</v>
      </c>
      <c r="B1130" s="443">
        <v>42340</v>
      </c>
      <c r="C1130" s="428" t="s">
        <v>1674</v>
      </c>
      <c r="D1130" s="428" t="s">
        <v>852</v>
      </c>
      <c r="E1130" s="457"/>
      <c r="F1130" s="440">
        <v>50000</v>
      </c>
      <c r="G1130" s="471">
        <f t="shared" si="22"/>
        <v>77201768.272727489</v>
      </c>
    </row>
    <row r="1131" spans="1:7" ht="12.95" customHeight="1" x14ac:dyDescent="0.25">
      <c r="A1131" s="428">
        <v>71</v>
      </c>
      <c r="B1131" s="443">
        <v>42340</v>
      </c>
      <c r="C1131" s="428" t="s">
        <v>1716</v>
      </c>
      <c r="D1131" s="428" t="s">
        <v>1717</v>
      </c>
      <c r="E1131" s="457"/>
      <c r="F1131" s="457">
        <v>80000</v>
      </c>
      <c r="G1131" s="471">
        <f t="shared" si="22"/>
        <v>77121768.272727489</v>
      </c>
    </row>
    <row r="1132" spans="1:7" ht="12.95" customHeight="1" x14ac:dyDescent="0.25">
      <c r="A1132" s="428">
        <v>73</v>
      </c>
      <c r="B1132" s="443">
        <v>42340</v>
      </c>
      <c r="C1132" s="428" t="s">
        <v>1719</v>
      </c>
      <c r="D1132" s="428" t="s">
        <v>1175</v>
      </c>
      <c r="E1132" s="457"/>
      <c r="F1132" s="457">
        <v>200000</v>
      </c>
      <c r="G1132" s="471">
        <f t="shared" si="22"/>
        <v>76921768.272727489</v>
      </c>
    </row>
    <row r="1133" spans="1:7" ht="12.95" customHeight="1" x14ac:dyDescent="0.25">
      <c r="A1133" s="428"/>
      <c r="B1133" s="443"/>
      <c r="C1133" s="428" t="s">
        <v>1720</v>
      </c>
      <c r="D1133" s="428"/>
      <c r="E1133" s="457"/>
      <c r="F1133" s="457"/>
      <c r="G1133" s="471">
        <f t="shared" si="22"/>
        <v>76921768.272727489</v>
      </c>
    </row>
    <row r="1134" spans="1:7" ht="12.95" customHeight="1" x14ac:dyDescent="0.25">
      <c r="A1134" s="428">
        <v>74</v>
      </c>
      <c r="B1134" s="443">
        <v>42340</v>
      </c>
      <c r="C1134" s="428" t="s">
        <v>1721</v>
      </c>
      <c r="D1134" s="428"/>
      <c r="E1134" s="457">
        <v>8000</v>
      </c>
      <c r="F1134" s="457"/>
      <c r="G1134" s="471">
        <f t="shared" si="22"/>
        <v>76929768.272727489</v>
      </c>
    </row>
    <row r="1135" spans="1:7" ht="12.95" customHeight="1" x14ac:dyDescent="0.25">
      <c r="A1135" s="428">
        <v>110</v>
      </c>
      <c r="B1135" s="443">
        <v>42340</v>
      </c>
      <c r="C1135" s="428" t="s">
        <v>1777</v>
      </c>
      <c r="D1135" s="428" t="s">
        <v>1548</v>
      </c>
      <c r="E1135" s="457"/>
      <c r="F1135" s="457">
        <v>233500</v>
      </c>
      <c r="G1135" s="471">
        <f t="shared" si="22"/>
        <v>76696268.272727489</v>
      </c>
    </row>
    <row r="1136" spans="1:7" ht="12.95" customHeight="1" x14ac:dyDescent="0.25">
      <c r="A1136" s="428">
        <v>50</v>
      </c>
      <c r="B1136" s="443">
        <v>42341</v>
      </c>
      <c r="C1136" s="428" t="s">
        <v>1689</v>
      </c>
      <c r="D1136" s="428" t="s">
        <v>852</v>
      </c>
      <c r="E1136" s="457"/>
      <c r="F1136" s="440">
        <v>50000</v>
      </c>
      <c r="G1136" s="471">
        <f t="shared" si="22"/>
        <v>76646268.272727489</v>
      </c>
    </row>
    <row r="1137" spans="1:7" ht="12.95" customHeight="1" x14ac:dyDescent="0.25">
      <c r="A1137" s="428">
        <v>37</v>
      </c>
      <c r="B1137" s="443">
        <v>42341</v>
      </c>
      <c r="C1137" s="428" t="s">
        <v>1672</v>
      </c>
      <c r="D1137" s="428" t="s">
        <v>852</v>
      </c>
      <c r="E1137" s="457"/>
      <c r="F1137" s="440">
        <v>1043400</v>
      </c>
      <c r="G1137" s="471">
        <f t="shared" si="22"/>
        <v>75602868.272727489</v>
      </c>
    </row>
    <row r="1138" spans="1:7" ht="12.95" customHeight="1" x14ac:dyDescent="0.25">
      <c r="A1138" s="428">
        <v>44</v>
      </c>
      <c r="B1138" s="443">
        <v>42341</v>
      </c>
      <c r="C1138" s="428" t="s">
        <v>1682</v>
      </c>
      <c r="D1138" s="428" t="s">
        <v>852</v>
      </c>
      <c r="E1138" s="457"/>
      <c r="F1138" s="440">
        <v>50000</v>
      </c>
      <c r="G1138" s="471">
        <f t="shared" si="22"/>
        <v>75552868.272727489</v>
      </c>
    </row>
    <row r="1139" spans="1:7" ht="12.95" customHeight="1" x14ac:dyDescent="0.25">
      <c r="A1139" s="428">
        <v>78</v>
      </c>
      <c r="B1139" s="443">
        <v>42341</v>
      </c>
      <c r="C1139" s="428" t="s">
        <v>1729</v>
      </c>
      <c r="D1139" s="428" t="s">
        <v>1730</v>
      </c>
      <c r="E1139" s="457"/>
      <c r="F1139" s="457">
        <v>375000</v>
      </c>
      <c r="G1139" s="471">
        <f t="shared" si="22"/>
        <v>75177868.272727489</v>
      </c>
    </row>
    <row r="1140" spans="1:7" ht="12.95" customHeight="1" x14ac:dyDescent="0.25">
      <c r="A1140" s="428"/>
      <c r="B1140" s="443"/>
      <c r="C1140" s="428" t="s">
        <v>1731</v>
      </c>
      <c r="D1140" s="428"/>
      <c r="E1140" s="457"/>
      <c r="F1140" s="457"/>
      <c r="G1140" s="471">
        <f t="shared" si="22"/>
        <v>75177868.272727489</v>
      </c>
    </row>
    <row r="1141" spans="1:7" ht="12.95" customHeight="1" x14ac:dyDescent="0.25">
      <c r="A1141" s="428">
        <v>79</v>
      </c>
      <c r="B1141" s="443">
        <v>42341</v>
      </c>
      <c r="C1141" s="428" t="s">
        <v>1732</v>
      </c>
      <c r="D1141" s="428"/>
      <c r="E1141" s="457">
        <v>15000</v>
      </c>
      <c r="F1141" s="457"/>
      <c r="G1141" s="471">
        <f t="shared" si="22"/>
        <v>75192868.272727489</v>
      </c>
    </row>
    <row r="1142" spans="1:7" x14ac:dyDescent="0.25">
      <c r="A1142" s="428">
        <v>113</v>
      </c>
      <c r="B1142" s="443">
        <v>42341</v>
      </c>
      <c r="C1142" s="428" t="s">
        <v>1782</v>
      </c>
      <c r="D1142" s="428" t="s">
        <v>1779</v>
      </c>
      <c r="E1142" s="457"/>
      <c r="F1142" s="457">
        <v>612500</v>
      </c>
      <c r="G1142" s="471">
        <f t="shared" si="22"/>
        <v>74580368.272727489</v>
      </c>
    </row>
    <row r="1143" spans="1:7" x14ac:dyDescent="0.25">
      <c r="A1143" s="428"/>
      <c r="B1143" s="443"/>
      <c r="C1143" s="428" t="s">
        <v>1780</v>
      </c>
      <c r="D1143" s="428"/>
      <c r="E1143" s="457"/>
      <c r="F1143" s="457"/>
      <c r="G1143" s="471">
        <f t="shared" si="22"/>
        <v>74580368.272727489</v>
      </c>
    </row>
    <row r="1144" spans="1:7" x14ac:dyDescent="0.25">
      <c r="A1144" s="428">
        <v>42</v>
      </c>
      <c r="B1144" s="443">
        <v>42341</v>
      </c>
      <c r="C1144" s="428" t="s">
        <v>1680</v>
      </c>
      <c r="D1144" s="428" t="s">
        <v>852</v>
      </c>
      <c r="E1144" s="457"/>
      <c r="F1144" s="440">
        <v>90000</v>
      </c>
      <c r="G1144" s="471">
        <f t="shared" si="22"/>
        <v>74490368.272727489</v>
      </c>
    </row>
    <row r="1145" spans="1:7" x14ac:dyDescent="0.25">
      <c r="A1145" s="428">
        <v>114</v>
      </c>
      <c r="B1145" s="443">
        <v>42341</v>
      </c>
      <c r="C1145" s="428" t="s">
        <v>1783</v>
      </c>
      <c r="D1145" s="428"/>
      <c r="E1145" s="457">
        <v>24500</v>
      </c>
      <c r="F1145" s="457"/>
      <c r="G1145" s="471">
        <f t="shared" si="22"/>
        <v>74514868.272727489</v>
      </c>
    </row>
    <row r="1146" spans="1:7" x14ac:dyDescent="0.25">
      <c r="A1146" s="428">
        <v>51</v>
      </c>
      <c r="B1146" s="443">
        <v>42342</v>
      </c>
      <c r="C1146" s="428" t="s">
        <v>1690</v>
      </c>
      <c r="D1146" s="428" t="s">
        <v>852</v>
      </c>
      <c r="E1146" s="457"/>
      <c r="F1146" s="440">
        <v>50000</v>
      </c>
      <c r="G1146" s="471">
        <f t="shared" si="22"/>
        <v>74464868.272727489</v>
      </c>
    </row>
    <row r="1147" spans="1:7" x14ac:dyDescent="0.25">
      <c r="A1147" s="428">
        <v>53</v>
      </c>
      <c r="B1147" s="443">
        <v>42342</v>
      </c>
      <c r="C1147" s="428" t="s">
        <v>1692</v>
      </c>
      <c r="D1147" s="428" t="s">
        <v>852</v>
      </c>
      <c r="E1147" s="457"/>
      <c r="F1147" s="440">
        <v>50000</v>
      </c>
      <c r="G1147" s="471">
        <f t="shared" si="22"/>
        <v>74414868.272727489</v>
      </c>
    </row>
    <row r="1148" spans="1:7" x14ac:dyDescent="0.25">
      <c r="A1148" s="428">
        <v>103</v>
      </c>
      <c r="B1148" s="443">
        <v>42342</v>
      </c>
      <c r="C1148" s="428" t="s">
        <v>1765</v>
      </c>
      <c r="D1148" s="428" t="s">
        <v>1766</v>
      </c>
      <c r="E1148" s="457"/>
      <c r="F1148" s="457">
        <v>400000</v>
      </c>
      <c r="G1148" s="471">
        <f t="shared" si="22"/>
        <v>74014868.272727489</v>
      </c>
    </row>
    <row r="1149" spans="1:7" x14ac:dyDescent="0.25">
      <c r="A1149" s="428"/>
      <c r="B1149" s="443"/>
      <c r="C1149" s="428" t="s">
        <v>1767</v>
      </c>
      <c r="D1149" s="428"/>
      <c r="E1149" s="457"/>
      <c r="F1149" s="457"/>
      <c r="G1149" s="471">
        <f t="shared" si="22"/>
        <v>74014868.272727489</v>
      </c>
    </row>
    <row r="1150" spans="1:7" x14ac:dyDescent="0.25">
      <c r="A1150" s="428">
        <v>104</v>
      </c>
      <c r="B1150" s="443">
        <v>42342</v>
      </c>
      <c r="C1150" s="428" t="s">
        <v>1768</v>
      </c>
      <c r="D1150" s="428"/>
      <c r="E1150" s="457">
        <v>16000</v>
      </c>
      <c r="F1150" s="457"/>
      <c r="G1150" s="471">
        <f t="shared" si="22"/>
        <v>74030868.272727489</v>
      </c>
    </row>
    <row r="1151" spans="1:7" x14ac:dyDescent="0.25">
      <c r="A1151" s="428">
        <v>52</v>
      </c>
      <c r="B1151" s="443">
        <v>42343</v>
      </c>
      <c r="C1151" s="428" t="s">
        <v>1691</v>
      </c>
      <c r="D1151" s="428" t="s">
        <v>852</v>
      </c>
      <c r="E1151" s="457"/>
      <c r="F1151" s="440">
        <v>50000</v>
      </c>
      <c r="G1151" s="471">
        <f t="shared" si="22"/>
        <v>73980868.272727489</v>
      </c>
    </row>
    <row r="1152" spans="1:7" ht="15" customHeight="1" x14ac:dyDescent="0.25">
      <c r="A1152" s="428">
        <v>38</v>
      </c>
      <c r="B1152" s="443">
        <v>42345</v>
      </c>
      <c r="C1152" s="428" t="s">
        <v>1673</v>
      </c>
      <c r="D1152" s="428" t="s">
        <v>852</v>
      </c>
      <c r="E1152" s="457"/>
      <c r="F1152" s="440">
        <v>100000</v>
      </c>
      <c r="G1152" s="471">
        <f t="shared" si="22"/>
        <v>73880868.272727489</v>
      </c>
    </row>
    <row r="1153" spans="1:7" x14ac:dyDescent="0.25">
      <c r="A1153" s="428"/>
      <c r="B1153" s="443">
        <v>42345</v>
      </c>
      <c r="C1153" s="428" t="s">
        <v>1675</v>
      </c>
      <c r="D1153" s="428"/>
      <c r="E1153" s="457"/>
      <c r="F1153" s="440">
        <v>45000</v>
      </c>
      <c r="G1153" s="471">
        <f t="shared" si="22"/>
        <v>73835868.272727489</v>
      </c>
    </row>
    <row r="1154" spans="1:7" x14ac:dyDescent="0.25">
      <c r="A1154" s="428">
        <v>49</v>
      </c>
      <c r="B1154" s="443">
        <v>42345</v>
      </c>
      <c r="C1154" s="428" t="s">
        <v>1688</v>
      </c>
      <c r="D1154" s="428" t="s">
        <v>852</v>
      </c>
      <c r="E1154" s="457"/>
      <c r="F1154" s="440">
        <v>50000</v>
      </c>
      <c r="G1154" s="471">
        <f t="shared" si="22"/>
        <v>73785868.272727489</v>
      </c>
    </row>
    <row r="1155" spans="1:7" x14ac:dyDescent="0.25">
      <c r="A1155" s="428">
        <v>54</v>
      </c>
      <c r="B1155" s="443">
        <v>42345</v>
      </c>
      <c r="C1155" s="428" t="s">
        <v>1693</v>
      </c>
      <c r="D1155" s="428" t="s">
        <v>852</v>
      </c>
      <c r="E1155" s="457"/>
      <c r="F1155" s="440">
        <v>185000</v>
      </c>
      <c r="G1155" s="471">
        <f t="shared" si="22"/>
        <v>73600868.272727489</v>
      </c>
    </row>
    <row r="1156" spans="1:7" x14ac:dyDescent="0.25">
      <c r="A1156" s="428">
        <v>61</v>
      </c>
      <c r="B1156" s="443">
        <v>42345</v>
      </c>
      <c r="C1156" s="428" t="s">
        <v>1700</v>
      </c>
      <c r="D1156" s="428" t="s">
        <v>1701</v>
      </c>
      <c r="E1156" s="457"/>
      <c r="F1156" s="440">
        <v>70000</v>
      </c>
      <c r="G1156" s="471">
        <f t="shared" si="22"/>
        <v>73530868.272727489</v>
      </c>
    </row>
    <row r="1157" spans="1:7" x14ac:dyDescent="0.25">
      <c r="A1157" s="428">
        <v>62</v>
      </c>
      <c r="B1157" s="443">
        <v>42345</v>
      </c>
      <c r="C1157" s="428" t="s">
        <v>1702</v>
      </c>
      <c r="D1157" s="428"/>
      <c r="E1157" s="457">
        <v>2800</v>
      </c>
      <c r="F1157" s="457"/>
      <c r="G1157" s="471">
        <f t="shared" si="22"/>
        <v>73533668.272727489</v>
      </c>
    </row>
    <row r="1158" spans="1:7" x14ac:dyDescent="0.25">
      <c r="A1158" s="428">
        <v>63</v>
      </c>
      <c r="B1158" s="443">
        <v>42345</v>
      </c>
      <c r="C1158" s="428" t="s">
        <v>1703</v>
      </c>
      <c r="D1158" s="428" t="s">
        <v>1704</v>
      </c>
      <c r="E1158" s="457"/>
      <c r="F1158" s="457">
        <v>100000</v>
      </c>
      <c r="G1158" s="471">
        <f t="shared" si="22"/>
        <v>73433668.272727489</v>
      </c>
    </row>
    <row r="1159" spans="1:7" x14ac:dyDescent="0.25">
      <c r="A1159" s="428">
        <v>100</v>
      </c>
      <c r="B1159" s="443">
        <v>42345</v>
      </c>
      <c r="C1159" s="428" t="s">
        <v>1760</v>
      </c>
      <c r="D1159" s="428" t="s">
        <v>1761</v>
      </c>
      <c r="E1159" s="457"/>
      <c r="F1159" s="457">
        <v>300000</v>
      </c>
      <c r="G1159" s="471">
        <f t="shared" si="22"/>
        <v>73133668.272727489</v>
      </c>
    </row>
    <row r="1160" spans="1:7" x14ac:dyDescent="0.25">
      <c r="A1160" s="428">
        <v>101</v>
      </c>
      <c r="B1160" s="443">
        <v>42345</v>
      </c>
      <c r="C1160" s="428" t="s">
        <v>1762</v>
      </c>
      <c r="D1160" s="428"/>
      <c r="E1160" s="457">
        <v>12000</v>
      </c>
      <c r="F1160" s="457"/>
      <c r="G1160" s="471">
        <f t="shared" si="22"/>
        <v>73145668.272727489</v>
      </c>
    </row>
    <row r="1161" spans="1:7" x14ac:dyDescent="0.25">
      <c r="A1161" s="428">
        <v>85</v>
      </c>
      <c r="B1161" s="443">
        <v>42346</v>
      </c>
      <c r="C1161" s="428" t="s">
        <v>1741</v>
      </c>
      <c r="D1161" s="428" t="s">
        <v>1496</v>
      </c>
      <c r="E1161" s="457"/>
      <c r="F1161" s="457">
        <v>460000</v>
      </c>
      <c r="G1161" s="471">
        <f t="shared" si="22"/>
        <v>72685668.272727489</v>
      </c>
    </row>
    <row r="1162" spans="1:7" x14ac:dyDescent="0.25">
      <c r="A1162" s="428"/>
      <c r="B1162" s="443"/>
      <c r="C1162" s="428" t="s">
        <v>1742</v>
      </c>
      <c r="D1162" s="428"/>
      <c r="E1162" s="457"/>
      <c r="F1162" s="457"/>
      <c r="G1162" s="471">
        <f t="shared" si="22"/>
        <v>72685668.272727489</v>
      </c>
    </row>
    <row r="1163" spans="1:7" x14ac:dyDescent="0.25">
      <c r="A1163" s="428">
        <v>86</v>
      </c>
      <c r="B1163" s="443">
        <v>42346</v>
      </c>
      <c r="C1163" s="428" t="s">
        <v>1743</v>
      </c>
      <c r="D1163" s="428"/>
      <c r="E1163" s="457">
        <v>18400</v>
      </c>
      <c r="F1163" s="457"/>
      <c r="G1163" s="471">
        <f t="shared" si="22"/>
        <v>72704068.272727489</v>
      </c>
    </row>
    <row r="1164" spans="1:7" x14ac:dyDescent="0.25">
      <c r="A1164" s="428">
        <v>91</v>
      </c>
      <c r="B1164" s="443">
        <v>42346</v>
      </c>
      <c r="C1164" s="428" t="s">
        <v>1748</v>
      </c>
      <c r="D1164" s="428" t="s">
        <v>1506</v>
      </c>
      <c r="E1164" s="457"/>
      <c r="F1164" s="457">
        <v>1500000</v>
      </c>
      <c r="G1164" s="471">
        <f t="shared" si="22"/>
        <v>71204068.272727489</v>
      </c>
    </row>
    <row r="1165" spans="1:7" x14ac:dyDescent="0.25">
      <c r="A1165" s="428"/>
      <c r="B1165" s="443"/>
      <c r="C1165" s="428" t="s">
        <v>1749</v>
      </c>
      <c r="D1165" s="428"/>
      <c r="E1165" s="457"/>
      <c r="F1165" s="457"/>
      <c r="G1165" s="471">
        <f t="shared" si="22"/>
        <v>71204068.272727489</v>
      </c>
    </row>
    <row r="1166" spans="1:7" x14ac:dyDescent="0.25">
      <c r="A1166" s="428">
        <v>92</v>
      </c>
      <c r="B1166" s="443">
        <v>42346</v>
      </c>
      <c r="C1166" s="428" t="s">
        <v>1750</v>
      </c>
      <c r="D1166" s="428"/>
      <c r="E1166" s="457">
        <v>60000</v>
      </c>
      <c r="F1166" s="457"/>
      <c r="G1166" s="471">
        <f t="shared" si="22"/>
        <v>71264068.272727489</v>
      </c>
    </row>
    <row r="1167" spans="1:7" x14ac:dyDescent="0.25">
      <c r="A1167" s="428">
        <v>95</v>
      </c>
      <c r="B1167" s="443">
        <v>42346</v>
      </c>
      <c r="C1167" s="428" t="s">
        <v>1753</v>
      </c>
      <c r="D1167" s="428" t="s">
        <v>1754</v>
      </c>
      <c r="E1167" s="457"/>
      <c r="F1167" s="457">
        <v>495000</v>
      </c>
      <c r="G1167" s="471">
        <f t="shared" si="22"/>
        <v>70769068.272727489</v>
      </c>
    </row>
    <row r="1168" spans="1:7" x14ac:dyDescent="0.25">
      <c r="A1168" s="428"/>
      <c r="B1168" s="443"/>
      <c r="C1168" s="428" t="s">
        <v>1755</v>
      </c>
      <c r="D1168" s="428"/>
      <c r="E1168" s="457"/>
      <c r="F1168" s="457"/>
      <c r="G1168" s="471">
        <f t="shared" si="22"/>
        <v>70769068.272727489</v>
      </c>
    </row>
    <row r="1169" spans="1:7" x14ac:dyDescent="0.25">
      <c r="A1169" s="428">
        <v>96</v>
      </c>
      <c r="B1169" s="443">
        <v>42346</v>
      </c>
      <c r="C1169" s="428" t="s">
        <v>1756</v>
      </c>
      <c r="D1169" s="428"/>
      <c r="E1169" s="457">
        <v>19800</v>
      </c>
      <c r="F1169" s="457"/>
      <c r="G1169" s="471">
        <f t="shared" si="22"/>
        <v>70788868.272727489</v>
      </c>
    </row>
    <row r="1170" spans="1:7" x14ac:dyDescent="0.25">
      <c r="A1170" s="428">
        <v>115</v>
      </c>
      <c r="B1170" s="443">
        <v>42346</v>
      </c>
      <c r="C1170" s="428" t="s">
        <v>1784</v>
      </c>
      <c r="D1170" s="428" t="s">
        <v>1779</v>
      </c>
      <c r="E1170" s="457"/>
      <c r="F1170" s="457">
        <v>612500</v>
      </c>
      <c r="G1170" s="471">
        <f t="shared" si="22"/>
        <v>70176368.272727489</v>
      </c>
    </row>
    <row r="1171" spans="1:7" x14ac:dyDescent="0.25">
      <c r="A1171" s="428"/>
      <c r="B1171" s="443"/>
      <c r="C1171" s="428" t="s">
        <v>1780</v>
      </c>
      <c r="D1171" s="428"/>
      <c r="E1171" s="457"/>
      <c r="F1171" s="457"/>
      <c r="G1171" s="471">
        <f t="shared" si="22"/>
        <v>70176368.272727489</v>
      </c>
    </row>
    <row r="1172" spans="1:7" x14ac:dyDescent="0.25">
      <c r="A1172" s="428">
        <v>116</v>
      </c>
      <c r="B1172" s="443">
        <v>42346</v>
      </c>
      <c r="C1172" s="428" t="s">
        <v>1785</v>
      </c>
      <c r="D1172" s="428"/>
      <c r="E1172" s="457">
        <v>24500</v>
      </c>
      <c r="F1172" s="457"/>
      <c r="G1172" s="471">
        <f t="shared" si="22"/>
        <v>70200868.272727489</v>
      </c>
    </row>
    <row r="1173" spans="1:7" x14ac:dyDescent="0.25">
      <c r="A1173" s="428">
        <v>64</v>
      </c>
      <c r="B1173" s="443">
        <v>42347</v>
      </c>
      <c r="C1173" s="428" t="s">
        <v>1705</v>
      </c>
      <c r="D1173" s="428" t="s">
        <v>1706</v>
      </c>
      <c r="E1173" s="457"/>
      <c r="F1173" s="457">
        <v>997500</v>
      </c>
      <c r="G1173" s="471">
        <f t="shared" si="22"/>
        <v>69203368.272727489</v>
      </c>
    </row>
    <row r="1174" spans="1:7" x14ac:dyDescent="0.25">
      <c r="A1174" s="428"/>
      <c r="B1174" s="443"/>
      <c r="C1174" s="428" t="s">
        <v>1707</v>
      </c>
      <c r="D1174" s="428"/>
      <c r="E1174" s="457"/>
      <c r="F1174" s="457"/>
      <c r="G1174" s="471">
        <f t="shared" si="22"/>
        <v>69203368.272727489</v>
      </c>
    </row>
    <row r="1175" spans="1:7" x14ac:dyDescent="0.25">
      <c r="A1175" s="428">
        <v>68</v>
      </c>
      <c r="B1175" s="443">
        <v>42348</v>
      </c>
      <c r="C1175" s="428" t="s">
        <v>1712</v>
      </c>
      <c r="D1175" s="428" t="s">
        <v>879</v>
      </c>
      <c r="E1175" s="457"/>
      <c r="F1175" s="457">
        <v>250000</v>
      </c>
      <c r="G1175" s="471">
        <f t="shared" si="22"/>
        <v>68953368.272727489</v>
      </c>
    </row>
    <row r="1176" spans="1:7" x14ac:dyDescent="0.25">
      <c r="A1176" s="428"/>
      <c r="B1176" s="443"/>
      <c r="C1176" s="428" t="s">
        <v>1713</v>
      </c>
      <c r="D1176" s="428"/>
      <c r="E1176" s="457"/>
      <c r="F1176" s="457"/>
      <c r="G1176" s="471">
        <f t="shared" si="22"/>
        <v>68953368.272727489</v>
      </c>
    </row>
    <row r="1177" spans="1:7" x14ac:dyDescent="0.25">
      <c r="A1177" s="428">
        <v>117</v>
      </c>
      <c r="B1177" s="443">
        <v>42348</v>
      </c>
      <c r="C1177" s="428" t="s">
        <v>1786</v>
      </c>
      <c r="D1177" s="428" t="s">
        <v>1787</v>
      </c>
      <c r="E1177" s="457"/>
      <c r="F1177" s="457">
        <v>400000</v>
      </c>
      <c r="G1177" s="471">
        <f t="shared" si="22"/>
        <v>68553368.272727489</v>
      </c>
    </row>
    <row r="1178" spans="1:7" x14ac:dyDescent="0.25">
      <c r="A1178" s="428"/>
      <c r="B1178" s="443"/>
      <c r="C1178" s="428" t="s">
        <v>1788</v>
      </c>
      <c r="D1178" s="428"/>
      <c r="E1178" s="457"/>
      <c r="F1178" s="457"/>
      <c r="G1178" s="471">
        <f t="shared" si="22"/>
        <v>68553368.272727489</v>
      </c>
    </row>
    <row r="1179" spans="1:7" x14ac:dyDescent="0.25">
      <c r="A1179" s="428">
        <v>118</v>
      </c>
      <c r="B1179" s="443">
        <v>42348</v>
      </c>
      <c r="C1179" s="428" t="s">
        <v>1789</v>
      </c>
      <c r="D1179" s="428"/>
      <c r="E1179" s="457">
        <v>16000</v>
      </c>
      <c r="F1179" s="457"/>
      <c r="G1179" s="471">
        <f t="shared" si="22"/>
        <v>68569368.272727489</v>
      </c>
    </row>
    <row r="1180" spans="1:7" x14ac:dyDescent="0.25">
      <c r="A1180" s="428">
        <v>129</v>
      </c>
      <c r="B1180" s="443">
        <v>42348</v>
      </c>
      <c r="C1180" s="438" t="s">
        <v>1801</v>
      </c>
      <c r="D1180" s="438" t="s">
        <v>869</v>
      </c>
      <c r="E1180" s="440"/>
      <c r="F1180" s="440">
        <v>250000</v>
      </c>
      <c r="G1180" s="471">
        <f t="shared" si="22"/>
        <v>68319368.272727489</v>
      </c>
    </row>
    <row r="1181" spans="1:7" x14ac:dyDescent="0.25">
      <c r="A1181" s="428"/>
      <c r="B1181" s="470"/>
      <c r="C1181" s="438" t="s">
        <v>1802</v>
      </c>
      <c r="D1181" s="438"/>
      <c r="E1181" s="440"/>
      <c r="F1181" s="440"/>
      <c r="G1181" s="471">
        <f t="shared" si="22"/>
        <v>68319368.272727489</v>
      </c>
    </row>
    <row r="1182" spans="1:7" x14ac:dyDescent="0.25">
      <c r="A1182" s="428">
        <v>130</v>
      </c>
      <c r="B1182" s="443">
        <v>42348</v>
      </c>
      <c r="C1182" s="438" t="s">
        <v>1800</v>
      </c>
      <c r="D1182" s="438"/>
      <c r="E1182" s="440">
        <v>21000</v>
      </c>
      <c r="F1182" s="440"/>
      <c r="G1182" s="471">
        <f t="shared" si="22"/>
        <v>68340368.272727489</v>
      </c>
    </row>
    <row r="1183" spans="1:7" x14ac:dyDescent="0.25">
      <c r="A1183" s="428">
        <v>188</v>
      </c>
      <c r="B1183" s="443">
        <v>42348</v>
      </c>
      <c r="C1183" s="428" t="s">
        <v>1861</v>
      </c>
      <c r="D1183" s="438" t="s">
        <v>800</v>
      </c>
      <c r="E1183" s="457">
        <v>176840000</v>
      </c>
      <c r="F1183" s="457"/>
      <c r="G1183" s="471">
        <f t="shared" ref="G1183:G1246" si="23">G1182+E1183-F1183</f>
        <v>245180368.27272749</v>
      </c>
    </row>
    <row r="1184" spans="1:7" x14ac:dyDescent="0.25">
      <c r="A1184" s="428">
        <v>189</v>
      </c>
      <c r="B1184" s="443">
        <v>42348</v>
      </c>
      <c r="C1184" s="428" t="s">
        <v>1862</v>
      </c>
      <c r="D1184" s="438" t="s">
        <v>800</v>
      </c>
      <c r="E1184" s="457"/>
      <c r="F1184" s="457">
        <v>176840000</v>
      </c>
      <c r="G1184" s="471">
        <f t="shared" si="23"/>
        <v>68340368.272727489</v>
      </c>
    </row>
    <row r="1185" spans="1:7" x14ac:dyDescent="0.25">
      <c r="A1185" s="428">
        <v>87</v>
      </c>
      <c r="B1185" s="443">
        <v>42348</v>
      </c>
      <c r="C1185" s="428" t="s">
        <v>1744</v>
      </c>
      <c r="D1185" s="428" t="s">
        <v>1496</v>
      </c>
      <c r="E1185" s="457"/>
      <c r="F1185" s="457">
        <v>460000</v>
      </c>
      <c r="G1185" s="471">
        <f t="shared" si="23"/>
        <v>67880368.272727489</v>
      </c>
    </row>
    <row r="1186" spans="1:7" x14ac:dyDescent="0.25">
      <c r="A1186" s="428"/>
      <c r="B1186" s="443"/>
      <c r="C1186" s="428" t="s">
        <v>1742</v>
      </c>
      <c r="D1186" s="428"/>
      <c r="E1186" s="457"/>
      <c r="F1186" s="457"/>
      <c r="G1186" s="471">
        <f t="shared" si="23"/>
        <v>67880368.272727489</v>
      </c>
    </row>
    <row r="1187" spans="1:7" x14ac:dyDescent="0.25">
      <c r="A1187" s="428">
        <v>41</v>
      </c>
      <c r="B1187" s="443">
        <v>42348</v>
      </c>
      <c r="C1187" s="428" t="s">
        <v>1679</v>
      </c>
      <c r="D1187" s="428" t="s">
        <v>852</v>
      </c>
      <c r="E1187" s="457"/>
      <c r="F1187" s="440">
        <v>50000</v>
      </c>
      <c r="G1187" s="471">
        <f t="shared" si="23"/>
        <v>67830368.272727489</v>
      </c>
    </row>
    <row r="1188" spans="1:7" x14ac:dyDescent="0.25">
      <c r="A1188" s="428">
        <v>88</v>
      </c>
      <c r="B1188" s="443">
        <v>42348</v>
      </c>
      <c r="C1188" s="428" t="s">
        <v>1745</v>
      </c>
      <c r="D1188" s="428"/>
      <c r="E1188" s="440">
        <v>23000</v>
      </c>
      <c r="F1188" s="457"/>
      <c r="G1188" s="471">
        <f t="shared" si="23"/>
        <v>67853368.272727489</v>
      </c>
    </row>
    <row r="1189" spans="1:7" x14ac:dyDescent="0.25">
      <c r="A1189" s="428">
        <v>97</v>
      </c>
      <c r="B1189" s="443">
        <v>42349</v>
      </c>
      <c r="C1189" s="428" t="s">
        <v>1757</v>
      </c>
      <c r="D1189" s="428" t="s">
        <v>1754</v>
      </c>
      <c r="E1189" s="457"/>
      <c r="F1189" s="457">
        <v>225000</v>
      </c>
      <c r="G1189" s="471">
        <f t="shared" si="23"/>
        <v>67628368.272727489</v>
      </c>
    </row>
    <row r="1190" spans="1:7" x14ac:dyDescent="0.25">
      <c r="A1190" s="428"/>
      <c r="B1190" s="443"/>
      <c r="C1190" s="428" t="s">
        <v>1758</v>
      </c>
      <c r="D1190" s="428"/>
      <c r="E1190" s="457"/>
      <c r="F1190" s="457"/>
      <c r="G1190" s="471">
        <f t="shared" si="23"/>
        <v>67628368.272727489</v>
      </c>
    </row>
    <row r="1191" spans="1:7" x14ac:dyDescent="0.25">
      <c r="A1191" s="428">
        <v>99</v>
      </c>
      <c r="B1191" s="443">
        <v>42349</v>
      </c>
      <c r="C1191" s="428" t="s">
        <v>1759</v>
      </c>
      <c r="D1191" s="428"/>
      <c r="E1191" s="457">
        <v>9000</v>
      </c>
      <c r="F1191" s="457"/>
      <c r="G1191" s="471">
        <f t="shared" si="23"/>
        <v>67637368.272727489</v>
      </c>
    </row>
    <row r="1192" spans="1:7" x14ac:dyDescent="0.25">
      <c r="A1192" s="428">
        <v>148</v>
      </c>
      <c r="B1192" s="443">
        <v>42349</v>
      </c>
      <c r="C1192" s="428" t="s">
        <v>1821</v>
      </c>
      <c r="D1192" s="428" t="s">
        <v>1817</v>
      </c>
      <c r="E1192" s="457"/>
      <c r="F1192" s="457">
        <v>210000</v>
      </c>
      <c r="G1192" s="471">
        <f t="shared" si="23"/>
        <v>67427368.272727489</v>
      </c>
    </row>
    <row r="1193" spans="1:7" x14ac:dyDescent="0.25">
      <c r="A1193" s="428">
        <v>154</v>
      </c>
      <c r="B1193" s="443">
        <v>42349</v>
      </c>
      <c r="C1193" s="428" t="s">
        <v>1827</v>
      </c>
      <c r="D1193" s="428" t="s">
        <v>1817</v>
      </c>
      <c r="E1193" s="457"/>
      <c r="F1193" s="457">
        <v>170000</v>
      </c>
      <c r="G1193" s="471">
        <f t="shared" si="23"/>
        <v>67257368.272727489</v>
      </c>
    </row>
    <row r="1194" spans="1:7" x14ac:dyDescent="0.25">
      <c r="A1194" s="428">
        <v>5</v>
      </c>
      <c r="B1194" s="443">
        <v>42352</v>
      </c>
      <c r="C1194" s="438" t="s">
        <v>1254</v>
      </c>
      <c r="D1194" s="428"/>
      <c r="E1194" s="457"/>
      <c r="F1194" s="457">
        <v>10341350</v>
      </c>
      <c r="G1194" s="471">
        <f t="shared" si="23"/>
        <v>56916018.272727489</v>
      </c>
    </row>
    <row r="1195" spans="1:7" x14ac:dyDescent="0.25">
      <c r="A1195" s="428">
        <v>6</v>
      </c>
      <c r="B1195" s="443">
        <v>42352</v>
      </c>
      <c r="C1195" s="438" t="s">
        <v>1635</v>
      </c>
      <c r="D1195" s="428"/>
      <c r="E1195" s="457">
        <v>10341350</v>
      </c>
      <c r="F1195" s="457"/>
      <c r="G1195" s="471">
        <f t="shared" si="23"/>
        <v>67257368.272727489</v>
      </c>
    </row>
    <row r="1196" spans="1:7" x14ac:dyDescent="0.25">
      <c r="A1196" s="428">
        <v>105</v>
      </c>
      <c r="B1196" s="443">
        <v>42352</v>
      </c>
      <c r="C1196" s="428" t="s">
        <v>1769</v>
      </c>
      <c r="D1196" s="428" t="s">
        <v>1766</v>
      </c>
      <c r="E1196" s="457"/>
      <c r="F1196" s="457">
        <v>400000</v>
      </c>
      <c r="G1196" s="471">
        <f t="shared" si="23"/>
        <v>66857368.272727489</v>
      </c>
    </row>
    <row r="1197" spans="1:7" x14ac:dyDescent="0.25">
      <c r="A1197" s="428"/>
      <c r="B1197" s="443"/>
      <c r="C1197" s="428" t="s">
        <v>1767</v>
      </c>
      <c r="D1197" s="428"/>
      <c r="E1197" s="457"/>
      <c r="F1197" s="457"/>
      <c r="G1197" s="471">
        <f t="shared" si="23"/>
        <v>66857368.272727489</v>
      </c>
    </row>
    <row r="1198" spans="1:7" x14ac:dyDescent="0.25">
      <c r="A1198" s="428">
        <v>106</v>
      </c>
      <c r="B1198" s="443">
        <v>42352</v>
      </c>
      <c r="C1198" s="428" t="s">
        <v>1770</v>
      </c>
      <c r="D1198" s="428"/>
      <c r="E1198" s="457">
        <v>16000</v>
      </c>
      <c r="F1198" s="457"/>
      <c r="G1198" s="471">
        <f t="shared" si="23"/>
        <v>66873368.272727489</v>
      </c>
    </row>
    <row r="1199" spans="1:7" x14ac:dyDescent="0.25">
      <c r="A1199" s="428">
        <v>150</v>
      </c>
      <c r="B1199" s="443">
        <v>42352</v>
      </c>
      <c r="C1199" s="428" t="s">
        <v>1823</v>
      </c>
      <c r="D1199" s="428" t="s">
        <v>1817</v>
      </c>
      <c r="E1199" s="457"/>
      <c r="F1199" s="457">
        <v>170000</v>
      </c>
      <c r="G1199" s="471">
        <f t="shared" si="23"/>
        <v>66703368.272727489</v>
      </c>
    </row>
    <row r="1200" spans="1:7" x14ac:dyDescent="0.25">
      <c r="A1200" s="428">
        <v>152</v>
      </c>
      <c r="B1200" s="443">
        <v>42352</v>
      </c>
      <c r="C1200" s="428" t="s">
        <v>1825</v>
      </c>
      <c r="D1200" s="428" t="s">
        <v>1817</v>
      </c>
      <c r="E1200" s="457"/>
      <c r="F1200" s="457">
        <v>130000</v>
      </c>
      <c r="G1200" s="471">
        <f t="shared" si="23"/>
        <v>66573368.272727489</v>
      </c>
    </row>
    <row r="1201" spans="1:7" x14ac:dyDescent="0.25">
      <c r="A1201" s="428">
        <v>40</v>
      </c>
      <c r="B1201" s="443">
        <v>42353</v>
      </c>
      <c r="C1201" s="428" t="s">
        <v>1677</v>
      </c>
      <c r="D1201" s="428" t="s">
        <v>852</v>
      </c>
      <c r="E1201" s="457"/>
      <c r="F1201" s="440">
        <v>50000</v>
      </c>
      <c r="G1201" s="471">
        <f t="shared" si="23"/>
        <v>66523368.272727489</v>
      </c>
    </row>
    <row r="1202" spans="1:7" x14ac:dyDescent="0.25">
      <c r="A1202" s="428">
        <v>80</v>
      </c>
      <c r="B1202" s="443">
        <v>42353</v>
      </c>
      <c r="C1202" s="428" t="s">
        <v>1733</v>
      </c>
      <c r="D1202" s="428" t="s">
        <v>1565</v>
      </c>
      <c r="E1202" s="457"/>
      <c r="F1202" s="457">
        <v>660000</v>
      </c>
      <c r="G1202" s="471">
        <f t="shared" si="23"/>
        <v>65863368.272727489</v>
      </c>
    </row>
    <row r="1203" spans="1:7" x14ac:dyDescent="0.25">
      <c r="A1203" s="428"/>
      <c r="B1203" s="443"/>
      <c r="C1203" s="428" t="s">
        <v>1734</v>
      </c>
      <c r="D1203" s="428"/>
      <c r="E1203" s="457"/>
      <c r="F1203" s="457"/>
      <c r="G1203" s="471">
        <f t="shared" si="23"/>
        <v>65863368.272727489</v>
      </c>
    </row>
    <row r="1204" spans="1:7" x14ac:dyDescent="0.25">
      <c r="A1204" s="428"/>
      <c r="B1204" s="443"/>
      <c r="C1204" s="428" t="s">
        <v>1735</v>
      </c>
      <c r="D1204" s="428"/>
      <c r="E1204" s="457"/>
      <c r="F1204" s="457"/>
      <c r="G1204" s="471">
        <f t="shared" si="23"/>
        <v>65863368.272727489</v>
      </c>
    </row>
    <row r="1205" spans="1:7" x14ac:dyDescent="0.25">
      <c r="A1205" s="428">
        <v>81</v>
      </c>
      <c r="B1205" s="443">
        <v>42353</v>
      </c>
      <c r="C1205" s="428" t="s">
        <v>1736</v>
      </c>
      <c r="D1205" s="428"/>
      <c r="E1205" s="457">
        <v>26400</v>
      </c>
      <c r="F1205" s="457"/>
      <c r="G1205" s="471">
        <f t="shared" si="23"/>
        <v>65889768.272727489</v>
      </c>
    </row>
    <row r="1206" spans="1:7" x14ac:dyDescent="0.25">
      <c r="A1206" s="428">
        <v>121</v>
      </c>
      <c r="B1206" s="443">
        <v>42353</v>
      </c>
      <c r="C1206" s="428" t="s">
        <v>1792</v>
      </c>
      <c r="D1206" s="428" t="s">
        <v>869</v>
      </c>
      <c r="E1206" s="457"/>
      <c r="F1206" s="457">
        <v>875000</v>
      </c>
      <c r="G1206" s="471">
        <f t="shared" si="23"/>
        <v>65014768.272727489</v>
      </c>
    </row>
    <row r="1207" spans="1:7" x14ac:dyDescent="0.25">
      <c r="A1207" s="428"/>
      <c r="B1207" s="443"/>
      <c r="C1207" s="428" t="s">
        <v>1793</v>
      </c>
      <c r="D1207" s="428"/>
      <c r="E1207" s="457"/>
      <c r="F1207" s="457"/>
      <c r="G1207" s="471">
        <f t="shared" si="23"/>
        <v>65014768.272727489</v>
      </c>
    </row>
    <row r="1208" spans="1:7" x14ac:dyDescent="0.25">
      <c r="A1208" s="428">
        <v>122</v>
      </c>
      <c r="B1208" s="443">
        <v>42353</v>
      </c>
      <c r="C1208" s="428" t="s">
        <v>1794</v>
      </c>
      <c r="D1208" s="428"/>
      <c r="E1208" s="457">
        <v>35000</v>
      </c>
      <c r="F1208" s="457"/>
      <c r="G1208" s="471">
        <f t="shared" si="23"/>
        <v>65049768.272727489</v>
      </c>
    </row>
    <row r="1209" spans="1:7" x14ac:dyDescent="0.25">
      <c r="A1209" s="428">
        <v>145</v>
      </c>
      <c r="B1209" s="443">
        <v>42353</v>
      </c>
      <c r="C1209" s="428" t="s">
        <v>1818</v>
      </c>
      <c r="D1209" s="428" t="s">
        <v>1817</v>
      </c>
      <c r="E1209" s="457"/>
      <c r="F1209" s="457">
        <v>170000</v>
      </c>
      <c r="G1209" s="471">
        <f t="shared" si="23"/>
        <v>64879768.272727489</v>
      </c>
    </row>
    <row r="1210" spans="1:7" x14ac:dyDescent="0.25">
      <c r="A1210" s="428">
        <v>192</v>
      </c>
      <c r="B1210" s="443">
        <v>42353</v>
      </c>
      <c r="C1210" s="428" t="s">
        <v>1865</v>
      </c>
      <c r="D1210" s="428"/>
      <c r="E1210" s="457"/>
      <c r="F1210" s="457">
        <v>283000</v>
      </c>
      <c r="G1210" s="471">
        <f t="shared" si="23"/>
        <v>64596768.272727489</v>
      </c>
    </row>
    <row r="1211" spans="1:7" x14ac:dyDescent="0.25">
      <c r="A1211" s="428"/>
      <c r="B1211" s="443">
        <v>42354</v>
      </c>
      <c r="C1211" s="428" t="s">
        <v>1682</v>
      </c>
      <c r="D1211" s="428"/>
      <c r="E1211" s="457"/>
      <c r="F1211" s="440">
        <v>100000</v>
      </c>
      <c r="G1211" s="471">
        <f t="shared" si="23"/>
        <v>64496768.272727489</v>
      </c>
    </row>
    <row r="1212" spans="1:7" x14ac:dyDescent="0.25">
      <c r="A1212" s="428">
        <v>93</v>
      </c>
      <c r="B1212" s="443">
        <v>42354</v>
      </c>
      <c r="C1212" s="428" t="s">
        <v>1751</v>
      </c>
      <c r="D1212" s="428" t="s">
        <v>1506</v>
      </c>
      <c r="E1212" s="457"/>
      <c r="F1212" s="457">
        <v>1500000</v>
      </c>
      <c r="G1212" s="471">
        <f t="shared" si="23"/>
        <v>62996768.272727489</v>
      </c>
    </row>
    <row r="1213" spans="1:7" x14ac:dyDescent="0.25">
      <c r="A1213" s="428"/>
      <c r="B1213" s="443"/>
      <c r="C1213" s="428" t="s">
        <v>1749</v>
      </c>
      <c r="D1213" s="428"/>
      <c r="E1213" s="457"/>
      <c r="F1213" s="457"/>
      <c r="G1213" s="471">
        <f t="shared" si="23"/>
        <v>62996768.272727489</v>
      </c>
    </row>
    <row r="1214" spans="1:7" x14ac:dyDescent="0.25">
      <c r="A1214" s="428">
        <v>94</v>
      </c>
      <c r="B1214" s="443">
        <v>42354</v>
      </c>
      <c r="C1214" s="428" t="s">
        <v>1752</v>
      </c>
      <c r="D1214" s="428"/>
      <c r="E1214" s="457">
        <v>60000</v>
      </c>
      <c r="F1214" s="457"/>
      <c r="G1214" s="471">
        <f t="shared" si="23"/>
        <v>63056768.272727489</v>
      </c>
    </row>
    <row r="1215" spans="1:7" x14ac:dyDescent="0.25">
      <c r="A1215" s="428">
        <v>156</v>
      </c>
      <c r="B1215" s="443">
        <v>42354</v>
      </c>
      <c r="C1215" s="428" t="s">
        <v>1829</v>
      </c>
      <c r="D1215" s="428" t="s">
        <v>1817</v>
      </c>
      <c r="E1215" s="457"/>
      <c r="F1215" s="457">
        <v>210000</v>
      </c>
      <c r="G1215" s="471">
        <f t="shared" si="23"/>
        <v>62846768.272727489</v>
      </c>
    </row>
    <row r="1216" spans="1:7" x14ac:dyDescent="0.25">
      <c r="A1216" s="428">
        <v>160</v>
      </c>
      <c r="B1216" s="443">
        <v>42354</v>
      </c>
      <c r="C1216" s="428" t="s">
        <v>1833</v>
      </c>
      <c r="D1216" s="428" t="s">
        <v>1817</v>
      </c>
      <c r="E1216" s="457"/>
      <c r="F1216" s="457">
        <v>170000</v>
      </c>
      <c r="G1216" s="471">
        <f t="shared" si="23"/>
        <v>62676768.272727489</v>
      </c>
    </row>
    <row r="1217" spans="1:7" x14ac:dyDescent="0.25">
      <c r="A1217" s="428">
        <v>89</v>
      </c>
      <c r="B1217" s="443">
        <v>42355</v>
      </c>
      <c r="C1217" s="438" t="s">
        <v>1746</v>
      </c>
      <c r="D1217" s="438" t="s">
        <v>1496</v>
      </c>
      <c r="E1217" s="440"/>
      <c r="F1217" s="440">
        <v>240000</v>
      </c>
      <c r="G1217" s="471">
        <f t="shared" si="23"/>
        <v>62436768.272727489</v>
      </c>
    </row>
    <row r="1218" spans="1:7" x14ac:dyDescent="0.25">
      <c r="A1218" s="428">
        <v>90</v>
      </c>
      <c r="B1218" s="443">
        <v>42355</v>
      </c>
      <c r="C1218" s="438" t="s">
        <v>1747</v>
      </c>
      <c r="D1218" s="438"/>
      <c r="E1218" s="440">
        <v>11000</v>
      </c>
      <c r="F1218" s="440"/>
      <c r="G1218" s="471">
        <f t="shared" si="23"/>
        <v>62447768.272727489</v>
      </c>
    </row>
    <row r="1219" spans="1:7" x14ac:dyDescent="0.25">
      <c r="A1219" s="428">
        <v>123</v>
      </c>
      <c r="B1219" s="443">
        <v>42355</v>
      </c>
      <c r="C1219" s="428" t="s">
        <v>1795</v>
      </c>
      <c r="D1219" s="428" t="s">
        <v>869</v>
      </c>
      <c r="E1219" s="457"/>
      <c r="F1219" s="457">
        <v>875000</v>
      </c>
      <c r="G1219" s="471">
        <f t="shared" si="23"/>
        <v>61572768.272727489</v>
      </c>
    </row>
    <row r="1220" spans="1:7" x14ac:dyDescent="0.25">
      <c r="A1220" s="428"/>
      <c r="B1220" s="443"/>
      <c r="C1220" s="428" t="s">
        <v>1793</v>
      </c>
      <c r="D1220" s="428"/>
      <c r="E1220" s="457"/>
      <c r="F1220" s="457"/>
      <c r="G1220" s="471">
        <f t="shared" si="23"/>
        <v>61572768.272727489</v>
      </c>
    </row>
    <row r="1221" spans="1:7" x14ac:dyDescent="0.25">
      <c r="A1221" s="428">
        <v>124</v>
      </c>
      <c r="B1221" s="443">
        <v>42355</v>
      </c>
      <c r="C1221" s="428" t="s">
        <v>1796</v>
      </c>
      <c r="D1221" s="428"/>
      <c r="E1221" s="457">
        <v>35000</v>
      </c>
      <c r="F1221" s="457"/>
      <c r="G1221" s="471">
        <f t="shared" si="23"/>
        <v>61607768.272727489</v>
      </c>
    </row>
    <row r="1222" spans="1:7" x14ac:dyDescent="0.25">
      <c r="A1222" s="428">
        <v>146</v>
      </c>
      <c r="B1222" s="443">
        <v>42355</v>
      </c>
      <c r="C1222" s="428" t="s">
        <v>1819</v>
      </c>
      <c r="D1222" s="428" t="s">
        <v>1817</v>
      </c>
      <c r="E1222" s="457"/>
      <c r="F1222" s="457">
        <v>170000</v>
      </c>
      <c r="G1222" s="471">
        <f t="shared" si="23"/>
        <v>61437768.272727489</v>
      </c>
    </row>
    <row r="1223" spans="1:7" x14ac:dyDescent="0.25">
      <c r="A1223" s="428">
        <v>158</v>
      </c>
      <c r="B1223" s="443">
        <v>42355</v>
      </c>
      <c r="C1223" s="428" t="s">
        <v>1831</v>
      </c>
      <c r="D1223" s="428" t="s">
        <v>1817</v>
      </c>
      <c r="E1223" s="457"/>
      <c r="F1223" s="457">
        <v>210000</v>
      </c>
      <c r="G1223" s="471">
        <f t="shared" si="23"/>
        <v>61227768.272727489</v>
      </c>
    </row>
    <row r="1224" spans="1:7" x14ac:dyDescent="0.25">
      <c r="A1224" s="428">
        <v>168</v>
      </c>
      <c r="B1224" s="443">
        <v>42355</v>
      </c>
      <c r="C1224" s="428" t="s">
        <v>1842</v>
      </c>
      <c r="D1224" s="428"/>
      <c r="E1224" s="457"/>
      <c r="F1224" s="440">
        <v>409091</v>
      </c>
      <c r="G1224" s="471">
        <f t="shared" si="23"/>
        <v>60818677.272727489</v>
      </c>
    </row>
    <row r="1225" spans="1:7" x14ac:dyDescent="0.25">
      <c r="A1225" s="428">
        <v>180</v>
      </c>
      <c r="B1225" s="443">
        <v>42355</v>
      </c>
      <c r="C1225" s="428" t="s">
        <v>1854</v>
      </c>
      <c r="D1225" s="428"/>
      <c r="E1225" s="457"/>
      <c r="F1225" s="440">
        <v>61364</v>
      </c>
      <c r="G1225" s="471">
        <f t="shared" si="23"/>
        <v>60757313.272727489</v>
      </c>
    </row>
    <row r="1226" spans="1:7" x14ac:dyDescent="0.25">
      <c r="A1226" s="428">
        <v>119</v>
      </c>
      <c r="B1226" s="443">
        <v>42356</v>
      </c>
      <c r="C1226" s="428" t="s">
        <v>1790</v>
      </c>
      <c r="D1226" s="428" t="s">
        <v>1787</v>
      </c>
      <c r="E1226" s="457"/>
      <c r="F1226" s="457">
        <v>400000</v>
      </c>
      <c r="G1226" s="471">
        <f t="shared" si="23"/>
        <v>60357313.272727489</v>
      </c>
    </row>
    <row r="1227" spans="1:7" x14ac:dyDescent="0.25">
      <c r="A1227" s="428"/>
      <c r="B1227" s="443"/>
      <c r="C1227" s="428" t="s">
        <v>1788</v>
      </c>
      <c r="D1227" s="428"/>
      <c r="E1227" s="457"/>
      <c r="F1227" s="457"/>
      <c r="G1227" s="471">
        <f t="shared" si="23"/>
        <v>60357313.272727489</v>
      </c>
    </row>
    <row r="1228" spans="1:7" x14ac:dyDescent="0.25">
      <c r="A1228" s="428">
        <v>120</v>
      </c>
      <c r="B1228" s="443">
        <v>42356</v>
      </c>
      <c r="C1228" s="428" t="s">
        <v>1791</v>
      </c>
      <c r="D1228" s="428"/>
      <c r="E1228" s="457">
        <v>16000</v>
      </c>
      <c r="F1228" s="457"/>
      <c r="G1228" s="471">
        <f t="shared" si="23"/>
        <v>60373313.272727489</v>
      </c>
    </row>
    <row r="1229" spans="1:7" x14ac:dyDescent="0.25">
      <c r="A1229" s="428">
        <v>55</v>
      </c>
      <c r="B1229" s="443">
        <v>42358</v>
      </c>
      <c r="C1229" s="428" t="s">
        <v>1694</v>
      </c>
      <c r="D1229" s="428" t="s">
        <v>852</v>
      </c>
      <c r="E1229" s="457"/>
      <c r="F1229" s="440">
        <v>50000</v>
      </c>
      <c r="G1229" s="471">
        <f t="shared" si="23"/>
        <v>60323313.272727489</v>
      </c>
    </row>
    <row r="1230" spans="1:7" x14ac:dyDescent="0.25">
      <c r="A1230" s="428">
        <v>56</v>
      </c>
      <c r="B1230" s="443">
        <v>42358</v>
      </c>
      <c r="C1230" s="428" t="s">
        <v>1695</v>
      </c>
      <c r="D1230" s="428" t="s">
        <v>852</v>
      </c>
      <c r="E1230" s="457"/>
      <c r="F1230" s="440">
        <v>50000</v>
      </c>
      <c r="G1230" s="471">
        <f t="shared" si="23"/>
        <v>60273313.272727489</v>
      </c>
    </row>
    <row r="1231" spans="1:7" x14ac:dyDescent="0.25">
      <c r="A1231" s="428">
        <v>57</v>
      </c>
      <c r="B1231" s="443">
        <v>42358</v>
      </c>
      <c r="C1231" s="428" t="s">
        <v>1696</v>
      </c>
      <c r="D1231" s="428" t="s">
        <v>852</v>
      </c>
      <c r="E1231" s="457"/>
      <c r="F1231" s="440">
        <v>50000</v>
      </c>
      <c r="G1231" s="471">
        <f t="shared" si="23"/>
        <v>60223313.272727489</v>
      </c>
    </row>
    <row r="1232" spans="1:7" x14ac:dyDescent="0.25">
      <c r="A1232" s="428">
        <v>58</v>
      </c>
      <c r="B1232" s="443">
        <v>42358</v>
      </c>
      <c r="C1232" s="428" t="s">
        <v>1697</v>
      </c>
      <c r="D1232" s="428" t="s">
        <v>852</v>
      </c>
      <c r="E1232" s="457"/>
      <c r="F1232" s="440">
        <v>50000</v>
      </c>
      <c r="G1232" s="471">
        <f t="shared" si="23"/>
        <v>60173313.272727489</v>
      </c>
    </row>
    <row r="1233" spans="1:7" x14ac:dyDescent="0.25">
      <c r="A1233" s="428">
        <v>59</v>
      </c>
      <c r="B1233" s="443">
        <v>42358</v>
      </c>
      <c r="C1233" s="428" t="s">
        <v>1698</v>
      </c>
      <c r="D1233" s="428" t="s">
        <v>852</v>
      </c>
      <c r="E1233" s="457"/>
      <c r="F1233" s="440">
        <v>50000</v>
      </c>
      <c r="G1233" s="471">
        <f t="shared" si="23"/>
        <v>60123313.272727489</v>
      </c>
    </row>
    <row r="1234" spans="1:7" x14ac:dyDescent="0.25">
      <c r="A1234" s="428">
        <v>60</v>
      </c>
      <c r="B1234" s="443">
        <v>42358</v>
      </c>
      <c r="C1234" s="428" t="s">
        <v>1699</v>
      </c>
      <c r="D1234" s="428" t="s">
        <v>852</v>
      </c>
      <c r="E1234" s="457"/>
      <c r="F1234" s="440">
        <v>185000</v>
      </c>
      <c r="G1234" s="471">
        <f t="shared" si="23"/>
        <v>59938313.272727489</v>
      </c>
    </row>
    <row r="1235" spans="1:7" x14ac:dyDescent="0.25">
      <c r="A1235" s="428">
        <v>72</v>
      </c>
      <c r="B1235" s="443">
        <v>42358</v>
      </c>
      <c r="C1235" s="428" t="s">
        <v>1718</v>
      </c>
      <c r="D1235" s="428" t="s">
        <v>1480</v>
      </c>
      <c r="E1235" s="457"/>
      <c r="F1235" s="457">
        <v>30000</v>
      </c>
      <c r="G1235" s="471">
        <f t="shared" si="23"/>
        <v>59908313.272727489</v>
      </c>
    </row>
    <row r="1236" spans="1:7" x14ac:dyDescent="0.25">
      <c r="A1236" s="428">
        <v>75</v>
      </c>
      <c r="B1236" s="443">
        <v>42359</v>
      </c>
      <c r="C1236" s="428" t="s">
        <v>1722</v>
      </c>
      <c r="D1236" s="428" t="s">
        <v>1175</v>
      </c>
      <c r="E1236" s="457"/>
      <c r="F1236" s="457">
        <v>275000</v>
      </c>
      <c r="G1236" s="471">
        <f t="shared" si="23"/>
        <v>59633313.272727489</v>
      </c>
    </row>
    <row r="1237" spans="1:7" x14ac:dyDescent="0.25">
      <c r="A1237" s="428"/>
      <c r="B1237" s="443"/>
      <c r="C1237" s="428" t="s">
        <v>1723</v>
      </c>
      <c r="D1237" s="428"/>
      <c r="E1237" s="457"/>
      <c r="F1237" s="457"/>
      <c r="G1237" s="471">
        <f t="shared" si="23"/>
        <v>59633313.272727489</v>
      </c>
    </row>
    <row r="1238" spans="1:7" x14ac:dyDescent="0.25">
      <c r="A1238" s="428">
        <v>76</v>
      </c>
      <c r="B1238" s="443">
        <v>42359</v>
      </c>
      <c r="C1238" s="428" t="s">
        <v>1724</v>
      </c>
      <c r="D1238" s="475"/>
      <c r="E1238" s="457">
        <v>11000</v>
      </c>
      <c r="F1238" s="457"/>
      <c r="G1238" s="471">
        <f t="shared" si="23"/>
        <v>59644313.272727489</v>
      </c>
    </row>
    <row r="1239" spans="1:7" x14ac:dyDescent="0.25">
      <c r="A1239" s="428"/>
      <c r="B1239" s="443"/>
      <c r="C1239" s="428" t="s">
        <v>1725</v>
      </c>
      <c r="D1239" s="428" t="s">
        <v>877</v>
      </c>
      <c r="E1239" s="457"/>
      <c r="F1239" s="457">
        <v>108625</v>
      </c>
      <c r="G1239" s="471">
        <f t="shared" si="23"/>
        <v>59535688.272727489</v>
      </c>
    </row>
    <row r="1240" spans="1:7" x14ac:dyDescent="0.25">
      <c r="A1240" s="428">
        <v>43</v>
      </c>
      <c r="B1240" s="443">
        <v>42359</v>
      </c>
      <c r="C1240" s="428" t="s">
        <v>1681</v>
      </c>
      <c r="D1240" s="428" t="s">
        <v>852</v>
      </c>
      <c r="E1240" s="457"/>
      <c r="F1240" s="440">
        <v>1633656</v>
      </c>
      <c r="G1240" s="471">
        <f t="shared" si="23"/>
        <v>57902032.272727489</v>
      </c>
    </row>
    <row r="1241" spans="1:7" x14ac:dyDescent="0.25">
      <c r="A1241" s="428">
        <v>107</v>
      </c>
      <c r="B1241" s="443">
        <v>42359</v>
      </c>
      <c r="C1241" s="428" t="s">
        <v>1771</v>
      </c>
      <c r="D1241" s="428" t="s">
        <v>1772</v>
      </c>
      <c r="E1241" s="457"/>
      <c r="F1241" s="457">
        <v>795000</v>
      </c>
      <c r="G1241" s="471">
        <f t="shared" si="23"/>
        <v>57107032.272727489</v>
      </c>
    </row>
    <row r="1242" spans="1:7" x14ac:dyDescent="0.25">
      <c r="A1242" s="428">
        <v>149</v>
      </c>
      <c r="B1242" s="443">
        <v>42359</v>
      </c>
      <c r="C1242" s="428" t="s">
        <v>1822</v>
      </c>
      <c r="D1242" s="428" t="s">
        <v>1817</v>
      </c>
      <c r="E1242" s="457"/>
      <c r="F1242" s="457">
        <v>170000</v>
      </c>
      <c r="G1242" s="471">
        <f t="shared" si="23"/>
        <v>56937032.272727489</v>
      </c>
    </row>
    <row r="1243" spans="1:7" x14ac:dyDescent="0.25">
      <c r="A1243" s="428">
        <v>155</v>
      </c>
      <c r="B1243" s="443">
        <v>42359</v>
      </c>
      <c r="C1243" s="428" t="s">
        <v>1828</v>
      </c>
      <c r="D1243" s="428" t="s">
        <v>1817</v>
      </c>
      <c r="E1243" s="457"/>
      <c r="F1243" s="457">
        <v>170000</v>
      </c>
      <c r="G1243" s="471">
        <f t="shared" si="23"/>
        <v>56767032.272727489</v>
      </c>
    </row>
    <row r="1244" spans="1:7" x14ac:dyDescent="0.25">
      <c r="A1244" s="428">
        <v>151</v>
      </c>
      <c r="B1244" s="443">
        <v>42360</v>
      </c>
      <c r="C1244" s="428" t="s">
        <v>1824</v>
      </c>
      <c r="D1244" s="428" t="s">
        <v>1817</v>
      </c>
      <c r="E1244" s="457"/>
      <c r="F1244" s="457">
        <v>170000</v>
      </c>
      <c r="G1244" s="471">
        <f t="shared" si="23"/>
        <v>56597032.272727489</v>
      </c>
    </row>
    <row r="1245" spans="1:7" x14ac:dyDescent="0.25">
      <c r="A1245" s="428">
        <v>153</v>
      </c>
      <c r="B1245" s="443">
        <v>42360</v>
      </c>
      <c r="C1245" s="428" t="s">
        <v>1826</v>
      </c>
      <c r="D1245" s="428" t="s">
        <v>1817</v>
      </c>
      <c r="E1245" s="457"/>
      <c r="F1245" s="457">
        <v>210000</v>
      </c>
      <c r="G1245" s="471">
        <f t="shared" si="23"/>
        <v>56387032.272727489</v>
      </c>
    </row>
    <row r="1246" spans="1:7" x14ac:dyDescent="0.25">
      <c r="A1246" s="428">
        <v>14</v>
      </c>
      <c r="B1246" s="443">
        <v>42360</v>
      </c>
      <c r="C1246" s="428" t="s">
        <v>1648</v>
      </c>
      <c r="D1246" s="428" t="s">
        <v>1308</v>
      </c>
      <c r="E1246" s="457"/>
      <c r="F1246" s="457">
        <v>18750</v>
      </c>
      <c r="G1246" s="471">
        <f t="shared" si="23"/>
        <v>56368282.272727489</v>
      </c>
    </row>
    <row r="1247" spans="1:7" x14ac:dyDescent="0.25">
      <c r="A1247" s="428">
        <v>67</v>
      </c>
      <c r="B1247" s="443">
        <v>42360</v>
      </c>
      <c r="C1247" s="428" t="s">
        <v>1711</v>
      </c>
      <c r="D1247" s="428" t="s">
        <v>981</v>
      </c>
      <c r="E1247" s="457"/>
      <c r="F1247" s="457">
        <v>245000</v>
      </c>
      <c r="G1247" s="471">
        <f t="shared" ref="G1247:G1310" si="24">G1246+E1247-F1247</f>
        <v>56123282.272727489</v>
      </c>
    </row>
    <row r="1248" spans="1:7" x14ac:dyDescent="0.25">
      <c r="A1248" s="428"/>
      <c r="B1248" s="443"/>
      <c r="C1248" s="428" t="s">
        <v>1710</v>
      </c>
      <c r="D1248" s="428"/>
      <c r="E1248" s="457"/>
      <c r="F1248" s="457"/>
      <c r="G1248" s="471">
        <f t="shared" si="24"/>
        <v>56123282.272727489</v>
      </c>
    </row>
    <row r="1249" spans="1:7" x14ac:dyDescent="0.25">
      <c r="A1249" s="428">
        <v>65</v>
      </c>
      <c r="B1249" s="443">
        <v>42361</v>
      </c>
      <c r="C1249" s="428" t="s">
        <v>1708</v>
      </c>
      <c r="D1249" s="428" t="s">
        <v>1706</v>
      </c>
      <c r="E1249" s="457"/>
      <c r="F1249" s="457">
        <v>822500</v>
      </c>
      <c r="G1249" s="471">
        <f t="shared" si="24"/>
        <v>55300782.272727489</v>
      </c>
    </row>
    <row r="1250" spans="1:7" x14ac:dyDescent="0.25">
      <c r="A1250" s="428"/>
      <c r="B1250" s="443"/>
      <c r="C1250" s="428" t="s">
        <v>1707</v>
      </c>
      <c r="D1250" s="428"/>
      <c r="E1250" s="457"/>
      <c r="F1250" s="457"/>
      <c r="G1250" s="471">
        <f t="shared" si="24"/>
        <v>55300782.272727489</v>
      </c>
    </row>
    <row r="1251" spans="1:7" x14ac:dyDescent="0.25">
      <c r="A1251" s="428">
        <v>70</v>
      </c>
      <c r="B1251" s="443">
        <v>42361</v>
      </c>
      <c r="C1251" s="428" t="s">
        <v>1715</v>
      </c>
      <c r="D1251" s="428" t="s">
        <v>1041</v>
      </c>
      <c r="E1251" s="457"/>
      <c r="F1251" s="457">
        <v>864500</v>
      </c>
      <c r="G1251" s="471">
        <f t="shared" si="24"/>
        <v>54436282.272727489</v>
      </c>
    </row>
    <row r="1252" spans="1:7" x14ac:dyDescent="0.25">
      <c r="A1252" s="428">
        <v>111</v>
      </c>
      <c r="B1252" s="443">
        <v>42361</v>
      </c>
      <c r="C1252" s="428" t="s">
        <v>1778</v>
      </c>
      <c r="D1252" s="428" t="s">
        <v>1779</v>
      </c>
      <c r="E1252" s="457"/>
      <c r="F1252" s="457">
        <v>612500</v>
      </c>
      <c r="G1252" s="471">
        <f t="shared" si="24"/>
        <v>53823782.272727489</v>
      </c>
    </row>
    <row r="1253" spans="1:7" x14ac:dyDescent="0.25">
      <c r="A1253" s="428"/>
      <c r="B1253" s="443"/>
      <c r="C1253" s="428" t="s">
        <v>1780</v>
      </c>
      <c r="D1253" s="428"/>
      <c r="E1253" s="457"/>
      <c r="F1253" s="457"/>
      <c r="G1253" s="471">
        <f t="shared" si="24"/>
        <v>53823782.272727489</v>
      </c>
    </row>
    <row r="1254" spans="1:7" x14ac:dyDescent="0.25">
      <c r="A1254" s="428">
        <v>112</v>
      </c>
      <c r="B1254" s="443">
        <v>42361</v>
      </c>
      <c r="C1254" s="428" t="s">
        <v>1781</v>
      </c>
      <c r="D1254" s="428"/>
      <c r="E1254" s="457">
        <v>24500</v>
      </c>
      <c r="F1254" s="457"/>
      <c r="G1254" s="471">
        <f t="shared" si="24"/>
        <v>53848282.272727489</v>
      </c>
    </row>
    <row r="1255" spans="1:7" x14ac:dyDescent="0.25">
      <c r="A1255" s="428">
        <v>163</v>
      </c>
      <c r="B1255" s="443">
        <v>42361</v>
      </c>
      <c r="C1255" s="428" t="s">
        <v>1836</v>
      </c>
      <c r="D1255" s="428" t="s">
        <v>1837</v>
      </c>
      <c r="E1255" s="457"/>
      <c r="F1255" s="457">
        <v>2000000</v>
      </c>
      <c r="G1255" s="471">
        <f t="shared" si="24"/>
        <v>51848282.272727489</v>
      </c>
    </row>
    <row r="1256" spans="1:7" x14ac:dyDescent="0.25">
      <c r="A1256" s="428">
        <v>164</v>
      </c>
      <c r="B1256" s="443">
        <v>42361</v>
      </c>
      <c r="C1256" s="428" t="s">
        <v>1838</v>
      </c>
      <c r="D1256" s="428"/>
      <c r="E1256" s="457">
        <v>144000</v>
      </c>
      <c r="F1256" s="440"/>
      <c r="G1256" s="471">
        <f t="shared" si="24"/>
        <v>51992282.272727489</v>
      </c>
    </row>
    <row r="1257" spans="1:7" x14ac:dyDescent="0.25">
      <c r="A1257" s="428">
        <v>165</v>
      </c>
      <c r="B1257" s="443">
        <v>42361</v>
      </c>
      <c r="C1257" s="428" t="s">
        <v>1839</v>
      </c>
      <c r="D1257" s="428"/>
      <c r="E1257" s="457"/>
      <c r="F1257" s="440">
        <v>181820</v>
      </c>
      <c r="G1257" s="471">
        <f t="shared" si="24"/>
        <v>51810462.272727489</v>
      </c>
    </row>
    <row r="1258" spans="1:7" x14ac:dyDescent="0.25">
      <c r="A1258" s="428">
        <v>166</v>
      </c>
      <c r="B1258" s="443">
        <v>42361</v>
      </c>
      <c r="C1258" s="428" t="s">
        <v>1840</v>
      </c>
      <c r="D1258" s="428"/>
      <c r="E1258" s="457"/>
      <c r="F1258" s="440">
        <v>1363636</v>
      </c>
      <c r="G1258" s="471">
        <f t="shared" si="24"/>
        <v>50446826.272727489</v>
      </c>
    </row>
    <row r="1259" spans="1:7" x14ac:dyDescent="0.25">
      <c r="A1259" s="428">
        <v>167</v>
      </c>
      <c r="B1259" s="443">
        <v>42361</v>
      </c>
      <c r="C1259" s="428" t="s">
        <v>1841</v>
      </c>
      <c r="D1259" s="428"/>
      <c r="E1259" s="457"/>
      <c r="F1259" s="440">
        <v>318182</v>
      </c>
      <c r="G1259" s="471">
        <f t="shared" si="24"/>
        <v>50128644.272727489</v>
      </c>
    </row>
    <row r="1260" spans="1:7" x14ac:dyDescent="0.25">
      <c r="A1260" s="428">
        <v>169</v>
      </c>
      <c r="B1260" s="443">
        <v>42361</v>
      </c>
      <c r="C1260" s="428" t="s">
        <v>1843</v>
      </c>
      <c r="D1260" s="428"/>
      <c r="E1260" s="457"/>
      <c r="F1260" s="440">
        <v>6480</v>
      </c>
      <c r="G1260" s="471">
        <f t="shared" si="24"/>
        <v>50122164.272727489</v>
      </c>
    </row>
    <row r="1261" spans="1:7" x14ac:dyDescent="0.25">
      <c r="A1261" s="428">
        <v>170</v>
      </c>
      <c r="B1261" s="443">
        <v>42361</v>
      </c>
      <c r="C1261" s="428" t="s">
        <v>1844</v>
      </c>
      <c r="D1261" s="428"/>
      <c r="E1261" s="457"/>
      <c r="F1261" s="440">
        <v>68800</v>
      </c>
      <c r="G1261" s="471">
        <f t="shared" si="24"/>
        <v>50053364.272727489</v>
      </c>
    </row>
    <row r="1262" spans="1:7" x14ac:dyDescent="0.25">
      <c r="A1262" s="428">
        <v>171</v>
      </c>
      <c r="B1262" s="443">
        <v>42361</v>
      </c>
      <c r="C1262" s="428" t="s">
        <v>1845</v>
      </c>
      <c r="D1262" s="428"/>
      <c r="E1262" s="457"/>
      <c r="F1262" s="440">
        <v>363880</v>
      </c>
      <c r="G1262" s="471">
        <f t="shared" si="24"/>
        <v>49689484.272727489</v>
      </c>
    </row>
    <row r="1263" spans="1:7" x14ac:dyDescent="0.25">
      <c r="A1263" s="428">
        <v>172</v>
      </c>
      <c r="B1263" s="443">
        <v>42361</v>
      </c>
      <c r="C1263" s="428" t="s">
        <v>1846</v>
      </c>
      <c r="D1263" s="428"/>
      <c r="E1263" s="457"/>
      <c r="F1263" s="440">
        <v>48000</v>
      </c>
      <c r="G1263" s="471">
        <f t="shared" si="24"/>
        <v>49641484.272727489</v>
      </c>
    </row>
    <row r="1264" spans="1:7" x14ac:dyDescent="0.25">
      <c r="A1264" s="428">
        <v>173</v>
      </c>
      <c r="B1264" s="443">
        <v>42361</v>
      </c>
      <c r="C1264" s="428" t="s">
        <v>1847</v>
      </c>
      <c r="D1264" s="428"/>
      <c r="E1264" s="457"/>
      <c r="F1264" s="440">
        <v>346432</v>
      </c>
      <c r="G1264" s="471">
        <f t="shared" si="24"/>
        <v>49295052.272727489</v>
      </c>
    </row>
    <row r="1265" spans="1:7" x14ac:dyDescent="0.25">
      <c r="A1265" s="428">
        <v>174</v>
      </c>
      <c r="B1265" s="443">
        <v>42361</v>
      </c>
      <c r="C1265" s="428" t="s">
        <v>1848</v>
      </c>
      <c r="D1265" s="428"/>
      <c r="E1265" s="457"/>
      <c r="F1265" s="440">
        <v>39200</v>
      </c>
      <c r="G1265" s="471">
        <f t="shared" si="24"/>
        <v>49255852.272727489</v>
      </c>
    </row>
    <row r="1266" spans="1:7" x14ac:dyDescent="0.25">
      <c r="A1266" s="428">
        <v>175</v>
      </c>
      <c r="B1266" s="443">
        <v>42361</v>
      </c>
      <c r="C1266" s="428" t="s">
        <v>1849</v>
      </c>
      <c r="D1266" s="428"/>
      <c r="E1266" s="457"/>
      <c r="F1266" s="440">
        <v>105500</v>
      </c>
      <c r="G1266" s="471">
        <f t="shared" si="24"/>
        <v>49150352.272727489</v>
      </c>
    </row>
    <row r="1267" spans="1:7" x14ac:dyDescent="0.25">
      <c r="A1267" s="428">
        <v>176</v>
      </c>
      <c r="B1267" s="443">
        <v>42361</v>
      </c>
      <c r="C1267" s="428" t="s">
        <v>1850</v>
      </c>
      <c r="D1267" s="428"/>
      <c r="E1267" s="457"/>
      <c r="F1267" s="440">
        <v>147840</v>
      </c>
      <c r="G1267" s="471">
        <f t="shared" si="24"/>
        <v>49002512.272727489</v>
      </c>
    </row>
    <row r="1268" spans="1:7" x14ac:dyDescent="0.25">
      <c r="A1268" s="428">
        <v>177</v>
      </c>
      <c r="B1268" s="443">
        <v>42361</v>
      </c>
      <c r="C1268" s="428" t="s">
        <v>1851</v>
      </c>
      <c r="D1268" s="428"/>
      <c r="E1268" s="457"/>
      <c r="F1268" s="440">
        <v>54545</v>
      </c>
      <c r="G1268" s="471">
        <f t="shared" si="24"/>
        <v>48947967.272727489</v>
      </c>
    </row>
    <row r="1269" spans="1:7" x14ac:dyDescent="0.25">
      <c r="A1269" s="428">
        <v>178</v>
      </c>
      <c r="B1269" s="443">
        <v>42361</v>
      </c>
      <c r="C1269" s="428" t="s">
        <v>1852</v>
      </c>
      <c r="D1269" s="428"/>
      <c r="E1269" s="457"/>
      <c r="F1269" s="440">
        <v>204545</v>
      </c>
      <c r="G1269" s="471">
        <f t="shared" si="24"/>
        <v>48743422.272727489</v>
      </c>
    </row>
    <row r="1270" spans="1:7" x14ac:dyDescent="0.25">
      <c r="A1270" s="428">
        <v>179</v>
      </c>
      <c r="B1270" s="443">
        <v>42361</v>
      </c>
      <c r="C1270" s="428" t="s">
        <v>1853</v>
      </c>
      <c r="D1270" s="428"/>
      <c r="E1270" s="457"/>
      <c r="F1270" s="440">
        <v>47727</v>
      </c>
      <c r="G1270" s="471">
        <f t="shared" si="24"/>
        <v>48695695.272727489</v>
      </c>
    </row>
    <row r="1271" spans="1:7" x14ac:dyDescent="0.25">
      <c r="A1271" s="428">
        <v>181</v>
      </c>
      <c r="B1271" s="443">
        <v>42361</v>
      </c>
      <c r="C1271" s="428" t="s">
        <v>1855</v>
      </c>
      <c r="D1271" s="428"/>
      <c r="E1271" s="457"/>
      <c r="F1271" s="440">
        <v>235250</v>
      </c>
      <c r="G1271" s="471">
        <f t="shared" si="24"/>
        <v>48460445.272727489</v>
      </c>
    </row>
    <row r="1272" spans="1:7" x14ac:dyDescent="0.25">
      <c r="A1272" s="428">
        <v>182</v>
      </c>
      <c r="B1272" s="443">
        <v>42361</v>
      </c>
      <c r="C1272" s="428" t="s">
        <v>1856</v>
      </c>
      <c r="D1272" s="428"/>
      <c r="E1272" s="457"/>
      <c r="F1272" s="440">
        <v>1551800</v>
      </c>
      <c r="G1272" s="471">
        <f t="shared" si="24"/>
        <v>46908645.272727489</v>
      </c>
    </row>
    <row r="1273" spans="1:7" x14ac:dyDescent="0.25">
      <c r="A1273" s="428">
        <v>183</v>
      </c>
      <c r="B1273" s="443">
        <v>42361</v>
      </c>
      <c r="C1273" s="428" t="s">
        <v>1857</v>
      </c>
      <c r="D1273" s="428"/>
      <c r="E1273" s="457"/>
      <c r="F1273" s="440">
        <v>455000</v>
      </c>
      <c r="G1273" s="471">
        <f t="shared" si="24"/>
        <v>46453645.272727489</v>
      </c>
    </row>
    <row r="1274" spans="1:7" x14ac:dyDescent="0.25">
      <c r="A1274" s="428">
        <v>184</v>
      </c>
      <c r="B1274" s="443">
        <v>42361</v>
      </c>
      <c r="C1274" s="428" t="s">
        <v>1858</v>
      </c>
      <c r="D1274" s="428"/>
      <c r="E1274" s="457"/>
      <c r="F1274" s="440">
        <v>28500</v>
      </c>
      <c r="G1274" s="471">
        <f t="shared" si="24"/>
        <v>46425145.272727489</v>
      </c>
    </row>
    <row r="1275" spans="1:7" x14ac:dyDescent="0.25">
      <c r="A1275" s="428">
        <v>185</v>
      </c>
      <c r="B1275" s="443">
        <v>42361</v>
      </c>
      <c r="C1275" s="428" t="s">
        <v>1858</v>
      </c>
      <c r="D1275" s="428"/>
      <c r="E1275" s="457"/>
      <c r="F1275" s="440">
        <v>607000</v>
      </c>
      <c r="G1275" s="471">
        <f t="shared" si="24"/>
        <v>45818145.272727489</v>
      </c>
    </row>
    <row r="1276" spans="1:7" x14ac:dyDescent="0.25">
      <c r="A1276" s="428">
        <v>163</v>
      </c>
      <c r="B1276" s="443">
        <v>42361</v>
      </c>
      <c r="C1276" s="428" t="s">
        <v>1836</v>
      </c>
      <c r="D1276" s="428" t="s">
        <v>1837</v>
      </c>
      <c r="E1276" s="457"/>
      <c r="F1276" s="457">
        <v>2000000</v>
      </c>
      <c r="G1276" s="471">
        <f t="shared" si="24"/>
        <v>43818145.272727489</v>
      </c>
    </row>
    <row r="1277" spans="1:7" x14ac:dyDescent="0.25">
      <c r="A1277" s="428">
        <v>164</v>
      </c>
      <c r="B1277" s="443">
        <v>42361</v>
      </c>
      <c r="C1277" s="428" t="s">
        <v>1838</v>
      </c>
      <c r="D1277" s="428"/>
      <c r="E1277" s="457">
        <v>144000</v>
      </c>
      <c r="F1277" s="440"/>
      <c r="G1277" s="471">
        <f t="shared" si="24"/>
        <v>43962145.272727489</v>
      </c>
    </row>
    <row r="1278" spans="1:7" x14ac:dyDescent="0.25">
      <c r="A1278" s="428">
        <v>165</v>
      </c>
      <c r="B1278" s="443">
        <v>42361</v>
      </c>
      <c r="C1278" s="428" t="s">
        <v>1839</v>
      </c>
      <c r="D1278" s="428"/>
      <c r="E1278" s="457"/>
      <c r="F1278" s="440">
        <v>181820</v>
      </c>
      <c r="G1278" s="471">
        <f t="shared" si="24"/>
        <v>43780325.272727489</v>
      </c>
    </row>
    <row r="1279" spans="1:7" x14ac:dyDescent="0.25">
      <c r="A1279" s="428">
        <v>144</v>
      </c>
      <c r="B1279" s="443">
        <v>42361</v>
      </c>
      <c r="C1279" s="428" t="s">
        <v>1816</v>
      </c>
      <c r="D1279" s="428" t="s">
        <v>1817</v>
      </c>
      <c r="E1279" s="457"/>
      <c r="F1279" s="457">
        <v>170000</v>
      </c>
      <c r="G1279" s="471">
        <f t="shared" si="24"/>
        <v>43610325.272727489</v>
      </c>
    </row>
    <row r="1280" spans="1:7" x14ac:dyDescent="0.25">
      <c r="A1280" s="428"/>
      <c r="B1280" s="443">
        <v>42364</v>
      </c>
      <c r="C1280" s="428" t="s">
        <v>1673</v>
      </c>
      <c r="D1280" s="428"/>
      <c r="E1280" s="457"/>
      <c r="F1280" s="440">
        <v>50000</v>
      </c>
      <c r="G1280" s="471">
        <f t="shared" si="24"/>
        <v>43560325.272727489</v>
      </c>
    </row>
    <row r="1281" spans="1:7" x14ac:dyDescent="0.25">
      <c r="A1281" s="428"/>
      <c r="B1281" s="443">
        <v>42364</v>
      </c>
      <c r="C1281" s="428" t="s">
        <v>1687</v>
      </c>
      <c r="D1281" s="428" t="s">
        <v>852</v>
      </c>
      <c r="E1281" s="457"/>
      <c r="F1281" s="440">
        <v>100000</v>
      </c>
      <c r="G1281" s="471">
        <f t="shared" si="24"/>
        <v>43460325.272727489</v>
      </c>
    </row>
    <row r="1282" spans="1:7" x14ac:dyDescent="0.25">
      <c r="A1282" s="428">
        <v>7</v>
      </c>
      <c r="B1282" s="443">
        <v>42366</v>
      </c>
      <c r="C1282" s="428" t="s">
        <v>1637</v>
      </c>
      <c r="D1282" s="438" t="s">
        <v>950</v>
      </c>
      <c r="E1282" s="457"/>
      <c r="F1282" s="457">
        <v>855000</v>
      </c>
      <c r="G1282" s="471">
        <f t="shared" si="24"/>
        <v>42605325.272727489</v>
      </c>
    </row>
    <row r="1283" spans="1:7" x14ac:dyDescent="0.25">
      <c r="A1283" s="428"/>
      <c r="B1283" s="443"/>
      <c r="C1283" s="428" t="s">
        <v>1638</v>
      </c>
      <c r="D1283" s="428"/>
      <c r="E1283" s="457"/>
      <c r="F1283" s="457"/>
      <c r="G1283" s="471">
        <f t="shared" si="24"/>
        <v>42605325.272727489</v>
      </c>
    </row>
    <row r="1284" spans="1:7" x14ac:dyDescent="0.25">
      <c r="A1284" s="428"/>
      <c r="B1284" s="443"/>
      <c r="C1284" s="428" t="s">
        <v>1639</v>
      </c>
      <c r="D1284" s="428"/>
      <c r="E1284" s="457"/>
      <c r="F1284" s="457"/>
      <c r="G1284" s="471">
        <f t="shared" si="24"/>
        <v>42605325.272727489</v>
      </c>
    </row>
    <row r="1285" spans="1:7" x14ac:dyDescent="0.25">
      <c r="A1285" s="428">
        <v>8</v>
      </c>
      <c r="B1285" s="443">
        <v>42366</v>
      </c>
      <c r="C1285" s="428" t="s">
        <v>1640</v>
      </c>
      <c r="D1285" s="428"/>
      <c r="E1285" s="457">
        <v>34200</v>
      </c>
      <c r="F1285" s="457"/>
      <c r="G1285" s="471">
        <f t="shared" si="24"/>
        <v>42639525.272727489</v>
      </c>
    </row>
    <row r="1286" spans="1:7" x14ac:dyDescent="0.25">
      <c r="A1286" s="428">
        <v>16</v>
      </c>
      <c r="B1286" s="443">
        <v>42366</v>
      </c>
      <c r="C1286" s="428" t="s">
        <v>1650</v>
      </c>
      <c r="D1286" s="428" t="s">
        <v>1082</v>
      </c>
      <c r="E1286" s="457"/>
      <c r="F1286" s="457">
        <v>1395000</v>
      </c>
      <c r="G1286" s="471">
        <f t="shared" si="24"/>
        <v>41244525.272727489</v>
      </c>
    </row>
    <row r="1287" spans="1:7" x14ac:dyDescent="0.25">
      <c r="A1287" s="428">
        <v>17</v>
      </c>
      <c r="B1287" s="443">
        <v>42366</v>
      </c>
      <c r="C1287" s="428" t="s">
        <v>1651</v>
      </c>
      <c r="D1287" s="428"/>
      <c r="E1287" s="457">
        <v>110250</v>
      </c>
      <c r="F1287" s="457"/>
      <c r="G1287" s="471">
        <f t="shared" si="24"/>
        <v>41354775.272727489</v>
      </c>
    </row>
    <row r="1288" spans="1:7" x14ac:dyDescent="0.25">
      <c r="A1288" s="428">
        <v>18</v>
      </c>
      <c r="B1288" s="443">
        <v>42366</v>
      </c>
      <c r="C1288" s="428" t="s">
        <v>1652</v>
      </c>
      <c r="D1288" s="428" t="s">
        <v>1082</v>
      </c>
      <c r="E1288" s="457"/>
      <c r="F1288" s="457">
        <v>165000</v>
      </c>
      <c r="G1288" s="471">
        <f t="shared" si="24"/>
        <v>41189775.272727489</v>
      </c>
    </row>
    <row r="1289" spans="1:7" x14ac:dyDescent="0.25">
      <c r="A1289" s="428">
        <v>19</v>
      </c>
      <c r="B1289" s="443">
        <v>42366</v>
      </c>
      <c r="C1289" s="428" t="s">
        <v>1653</v>
      </c>
      <c r="D1289" s="428"/>
      <c r="E1289" s="457">
        <v>24750</v>
      </c>
      <c r="F1289" s="457"/>
      <c r="G1289" s="471">
        <f t="shared" si="24"/>
        <v>41214525.272727489</v>
      </c>
    </row>
    <row r="1290" spans="1:7" x14ac:dyDescent="0.25">
      <c r="A1290" s="428">
        <v>20</v>
      </c>
      <c r="B1290" s="443">
        <v>42366</v>
      </c>
      <c r="C1290" s="428" t="s">
        <v>1654</v>
      </c>
      <c r="D1290" s="428" t="s">
        <v>1133</v>
      </c>
      <c r="E1290" s="457"/>
      <c r="F1290" s="457">
        <v>357600</v>
      </c>
      <c r="G1290" s="471">
        <f t="shared" si="24"/>
        <v>40856925.272727489</v>
      </c>
    </row>
    <row r="1291" spans="1:7" x14ac:dyDescent="0.25">
      <c r="A1291" s="428"/>
      <c r="B1291" s="428"/>
      <c r="C1291" s="428" t="s">
        <v>1655</v>
      </c>
      <c r="D1291" s="428"/>
      <c r="E1291" s="457"/>
      <c r="F1291" s="457"/>
      <c r="G1291" s="471">
        <f t="shared" si="24"/>
        <v>40856925.272727489</v>
      </c>
    </row>
    <row r="1292" spans="1:7" x14ac:dyDescent="0.25">
      <c r="A1292" s="428">
        <v>21</v>
      </c>
      <c r="B1292" s="443">
        <v>42366</v>
      </c>
      <c r="C1292" s="428" t="s">
        <v>1656</v>
      </c>
      <c r="D1292" s="428"/>
      <c r="E1292" s="457">
        <v>15840</v>
      </c>
      <c r="F1292" s="457"/>
      <c r="G1292" s="471">
        <f t="shared" si="24"/>
        <v>40872765.272727489</v>
      </c>
    </row>
    <row r="1293" spans="1:7" x14ac:dyDescent="0.25">
      <c r="A1293" s="428">
        <v>27</v>
      </c>
      <c r="B1293" s="443">
        <v>42366</v>
      </c>
      <c r="C1293" s="428" t="s">
        <v>1661</v>
      </c>
      <c r="D1293" s="428" t="s">
        <v>1185</v>
      </c>
      <c r="E1293" s="457"/>
      <c r="F1293" s="457">
        <v>730000</v>
      </c>
      <c r="G1293" s="471">
        <f t="shared" si="24"/>
        <v>40142765.272727489</v>
      </c>
    </row>
    <row r="1294" spans="1:7" x14ac:dyDescent="0.25">
      <c r="A1294" s="428">
        <v>28</v>
      </c>
      <c r="B1294" s="443">
        <v>42366</v>
      </c>
      <c r="C1294" s="428" t="s">
        <v>1662</v>
      </c>
      <c r="D1294" s="428"/>
      <c r="E1294" s="457">
        <v>48500</v>
      </c>
      <c r="F1294" s="457"/>
      <c r="G1294" s="471">
        <f t="shared" si="24"/>
        <v>40191265.272727489</v>
      </c>
    </row>
    <row r="1295" spans="1:7" x14ac:dyDescent="0.25">
      <c r="A1295" s="428">
        <v>29</v>
      </c>
      <c r="B1295" s="443">
        <v>42366</v>
      </c>
      <c r="C1295" s="428" t="s">
        <v>1663</v>
      </c>
      <c r="D1295" s="428" t="s">
        <v>945</v>
      </c>
      <c r="E1295" s="457"/>
      <c r="F1295" s="457">
        <v>775000</v>
      </c>
      <c r="G1295" s="471">
        <f t="shared" si="24"/>
        <v>39416265.272727489</v>
      </c>
    </row>
    <row r="1296" spans="1:7" x14ac:dyDescent="0.25">
      <c r="A1296" s="428">
        <v>30</v>
      </c>
      <c r="B1296" s="443">
        <v>42366</v>
      </c>
      <c r="C1296" s="428" t="s">
        <v>1664</v>
      </c>
      <c r="D1296" s="428"/>
      <c r="E1296" s="457">
        <v>90750</v>
      </c>
      <c r="F1296" s="457"/>
      <c r="G1296" s="471">
        <f t="shared" si="24"/>
        <v>39507015.272727489</v>
      </c>
    </row>
    <row r="1297" spans="1:7" x14ac:dyDescent="0.25">
      <c r="A1297" s="428">
        <v>45</v>
      </c>
      <c r="B1297" s="443">
        <v>42366</v>
      </c>
      <c r="C1297" s="428" t="s">
        <v>1683</v>
      </c>
      <c r="D1297" s="428" t="s">
        <v>852</v>
      </c>
      <c r="E1297" s="457"/>
      <c r="F1297" s="440">
        <v>100000</v>
      </c>
      <c r="G1297" s="471">
        <f t="shared" si="24"/>
        <v>39407015.272727489</v>
      </c>
    </row>
    <row r="1298" spans="1:7" x14ac:dyDescent="0.25">
      <c r="A1298" s="428">
        <v>125</v>
      </c>
      <c r="B1298" s="443">
        <v>42366</v>
      </c>
      <c r="C1298" s="428" t="s">
        <v>1797</v>
      </c>
      <c r="D1298" s="428" t="s">
        <v>869</v>
      </c>
      <c r="E1298" s="457"/>
      <c r="F1298" s="457">
        <v>875000</v>
      </c>
      <c r="G1298" s="471">
        <f t="shared" si="24"/>
        <v>38532015.272727489</v>
      </c>
    </row>
    <row r="1299" spans="1:7" x14ac:dyDescent="0.25">
      <c r="A1299" s="428"/>
      <c r="B1299" s="443"/>
      <c r="C1299" s="428" t="s">
        <v>1793</v>
      </c>
      <c r="D1299" s="428"/>
      <c r="E1299" s="457"/>
      <c r="F1299" s="457"/>
      <c r="G1299" s="471">
        <f t="shared" si="24"/>
        <v>38532015.272727489</v>
      </c>
    </row>
    <row r="1300" spans="1:7" x14ac:dyDescent="0.25">
      <c r="A1300" s="428">
        <v>126</v>
      </c>
      <c r="B1300" s="443">
        <v>42366</v>
      </c>
      <c r="C1300" s="428" t="s">
        <v>1798</v>
      </c>
      <c r="D1300" s="428"/>
      <c r="E1300" s="457">
        <v>35000</v>
      </c>
      <c r="F1300" s="457"/>
      <c r="G1300" s="471">
        <f t="shared" si="24"/>
        <v>38567015.272727489</v>
      </c>
    </row>
    <row r="1301" spans="1:7" x14ac:dyDescent="0.25">
      <c r="A1301" s="428">
        <v>132</v>
      </c>
      <c r="B1301" s="443">
        <v>42366</v>
      </c>
      <c r="C1301" s="428" t="s">
        <v>1804</v>
      </c>
      <c r="D1301" s="428" t="s">
        <v>902</v>
      </c>
      <c r="E1301" s="457"/>
      <c r="F1301" s="440">
        <v>50000</v>
      </c>
      <c r="G1301" s="471">
        <f t="shared" si="24"/>
        <v>38517015.272727489</v>
      </c>
    </row>
    <row r="1302" spans="1:7" x14ac:dyDescent="0.25">
      <c r="A1302" s="428">
        <v>135</v>
      </c>
      <c r="B1302" s="443">
        <v>42366</v>
      </c>
      <c r="C1302" s="428" t="s">
        <v>1807</v>
      </c>
      <c r="D1302" s="428" t="s">
        <v>902</v>
      </c>
      <c r="E1302" s="457"/>
      <c r="F1302" s="440">
        <v>350000</v>
      </c>
      <c r="G1302" s="471">
        <f t="shared" si="24"/>
        <v>38167015.272727489</v>
      </c>
    </row>
    <row r="1303" spans="1:7" x14ac:dyDescent="0.25">
      <c r="A1303" s="428">
        <v>136</v>
      </c>
      <c r="B1303" s="443">
        <v>42366</v>
      </c>
      <c r="C1303" s="428" t="s">
        <v>1808</v>
      </c>
      <c r="D1303" s="428" t="s">
        <v>902</v>
      </c>
      <c r="E1303" s="457"/>
      <c r="F1303" s="440">
        <v>800000</v>
      </c>
      <c r="G1303" s="471">
        <f t="shared" si="24"/>
        <v>37367015.272727489</v>
      </c>
    </row>
    <row r="1304" spans="1:7" x14ac:dyDescent="0.25">
      <c r="A1304" s="428">
        <v>137</v>
      </c>
      <c r="B1304" s="443">
        <v>42366</v>
      </c>
      <c r="C1304" s="428" t="s">
        <v>1809</v>
      </c>
      <c r="D1304" s="428" t="s">
        <v>902</v>
      </c>
      <c r="E1304" s="457"/>
      <c r="F1304" s="440">
        <v>250000</v>
      </c>
      <c r="G1304" s="471">
        <f t="shared" si="24"/>
        <v>37117015.272727489</v>
      </c>
    </row>
    <row r="1305" spans="1:7" x14ac:dyDescent="0.25">
      <c r="A1305" s="428">
        <v>138</v>
      </c>
      <c r="B1305" s="443">
        <v>42366</v>
      </c>
      <c r="C1305" s="428" t="s">
        <v>1810</v>
      </c>
      <c r="D1305" s="428" t="s">
        <v>902</v>
      </c>
      <c r="E1305" s="457"/>
      <c r="F1305" s="440">
        <v>150000</v>
      </c>
      <c r="G1305" s="471">
        <f t="shared" si="24"/>
        <v>36967015.272727489</v>
      </c>
    </row>
    <row r="1306" spans="1:7" x14ac:dyDescent="0.25">
      <c r="A1306" s="428">
        <v>139</v>
      </c>
      <c r="B1306" s="443">
        <v>42366</v>
      </c>
      <c r="C1306" s="428" t="s">
        <v>1811</v>
      </c>
      <c r="D1306" s="428" t="s">
        <v>902</v>
      </c>
      <c r="E1306" s="457"/>
      <c r="F1306" s="440">
        <v>250000</v>
      </c>
      <c r="G1306" s="471">
        <f t="shared" si="24"/>
        <v>36717015.272727489</v>
      </c>
    </row>
    <row r="1307" spans="1:7" x14ac:dyDescent="0.25">
      <c r="A1307" s="428">
        <v>157</v>
      </c>
      <c r="B1307" s="443">
        <v>42366</v>
      </c>
      <c r="C1307" s="428" t="s">
        <v>1830</v>
      </c>
      <c r="D1307" s="428" t="s">
        <v>1817</v>
      </c>
      <c r="E1307" s="457"/>
      <c r="F1307" s="457">
        <v>170000</v>
      </c>
      <c r="G1307" s="471">
        <f t="shared" si="24"/>
        <v>36547015.272727489</v>
      </c>
    </row>
    <row r="1308" spans="1:7" x14ac:dyDescent="0.25">
      <c r="A1308" s="428">
        <v>161</v>
      </c>
      <c r="B1308" s="443">
        <v>42366</v>
      </c>
      <c r="C1308" s="428" t="s">
        <v>1834</v>
      </c>
      <c r="D1308" s="428" t="s">
        <v>1817</v>
      </c>
      <c r="E1308" s="457"/>
      <c r="F1308" s="457">
        <v>170000</v>
      </c>
      <c r="G1308" s="471">
        <f t="shared" si="24"/>
        <v>36377015.272727489</v>
      </c>
    </row>
    <row r="1309" spans="1:7" x14ac:dyDescent="0.25">
      <c r="A1309" s="428">
        <v>162</v>
      </c>
      <c r="B1309" s="443">
        <v>42367</v>
      </c>
      <c r="C1309" s="428" t="s">
        <v>1835</v>
      </c>
      <c r="D1309" s="428"/>
      <c r="E1309" s="457"/>
      <c r="F1309" s="457">
        <v>83997</v>
      </c>
      <c r="G1309" s="471">
        <f t="shared" si="24"/>
        <v>36293018.272727489</v>
      </c>
    </row>
    <row r="1310" spans="1:7" x14ac:dyDescent="0.25">
      <c r="A1310" s="428">
        <v>9</v>
      </c>
      <c r="B1310" s="443">
        <v>42367</v>
      </c>
      <c r="C1310" s="428" t="s">
        <v>1641</v>
      </c>
      <c r="D1310" s="428" t="s">
        <v>950</v>
      </c>
      <c r="E1310" s="457"/>
      <c r="F1310" s="457">
        <v>615000</v>
      </c>
      <c r="G1310" s="471">
        <f t="shared" si="24"/>
        <v>35678018.272727489</v>
      </c>
    </row>
    <row r="1311" spans="1:7" x14ac:dyDescent="0.25">
      <c r="A1311" s="428"/>
      <c r="B1311" s="443"/>
      <c r="C1311" s="428" t="s">
        <v>1642</v>
      </c>
      <c r="D1311" s="428"/>
      <c r="E1311" s="457"/>
      <c r="F1311" s="457"/>
      <c r="G1311" s="471">
        <f t="shared" ref="G1311:G1357" si="25">G1310+E1311-F1311</f>
        <v>35678018.272727489</v>
      </c>
    </row>
    <row r="1312" spans="1:7" x14ac:dyDescent="0.25">
      <c r="A1312" s="428">
        <v>10</v>
      </c>
      <c r="B1312" s="443">
        <v>42367</v>
      </c>
      <c r="C1312" s="428" t="s">
        <v>1643</v>
      </c>
      <c r="D1312" s="428"/>
      <c r="E1312" s="457">
        <v>24600</v>
      </c>
      <c r="F1312" s="457"/>
      <c r="G1312" s="471">
        <f t="shared" si="25"/>
        <v>35702618.272727489</v>
      </c>
    </row>
    <row r="1313" spans="1:7" x14ac:dyDescent="0.25">
      <c r="A1313" s="428">
        <v>11</v>
      </c>
      <c r="B1313" s="443">
        <v>42367</v>
      </c>
      <c r="C1313" s="428" t="s">
        <v>1644</v>
      </c>
      <c r="D1313" s="428" t="s">
        <v>990</v>
      </c>
      <c r="E1313" s="457"/>
      <c r="F1313" s="457">
        <v>1830000</v>
      </c>
      <c r="G1313" s="471">
        <f t="shared" si="25"/>
        <v>33872618.272727489</v>
      </c>
    </row>
    <row r="1314" spans="1:7" x14ac:dyDescent="0.25">
      <c r="A1314" s="428"/>
      <c r="B1314" s="428"/>
      <c r="C1314" s="428" t="s">
        <v>1645</v>
      </c>
      <c r="D1314" s="428"/>
      <c r="E1314" s="457"/>
      <c r="F1314" s="457"/>
      <c r="G1314" s="471">
        <f t="shared" si="25"/>
        <v>33872618.272727489</v>
      </c>
    </row>
    <row r="1315" spans="1:7" x14ac:dyDescent="0.25">
      <c r="A1315" s="428">
        <v>12</v>
      </c>
      <c r="B1315" s="443">
        <v>42367</v>
      </c>
      <c r="C1315" s="428" t="s">
        <v>1646</v>
      </c>
      <c r="D1315" s="428"/>
      <c r="E1315" s="457">
        <v>73200</v>
      </c>
      <c r="F1315" s="457"/>
      <c r="G1315" s="471">
        <f t="shared" si="25"/>
        <v>33945818.272727489</v>
      </c>
    </row>
    <row r="1316" spans="1:7" x14ac:dyDescent="0.25">
      <c r="A1316" s="428">
        <v>46</v>
      </c>
      <c r="B1316" s="443">
        <v>42367</v>
      </c>
      <c r="C1316" s="428" t="s">
        <v>1684</v>
      </c>
      <c r="D1316" s="428" t="s">
        <v>852</v>
      </c>
      <c r="E1316" s="457"/>
      <c r="F1316" s="440">
        <v>130000</v>
      </c>
      <c r="G1316" s="471">
        <f t="shared" si="25"/>
        <v>33815818.272727489</v>
      </c>
    </row>
    <row r="1317" spans="1:7" x14ac:dyDescent="0.25">
      <c r="A1317" s="428">
        <v>47</v>
      </c>
      <c r="B1317" s="443">
        <v>42367</v>
      </c>
      <c r="C1317" s="428" t="s">
        <v>1685</v>
      </c>
      <c r="D1317" s="428" t="s">
        <v>852</v>
      </c>
      <c r="E1317" s="457"/>
      <c r="F1317" s="440">
        <v>170000</v>
      </c>
      <c r="G1317" s="471">
        <f t="shared" si="25"/>
        <v>33645818.272727489</v>
      </c>
    </row>
    <row r="1318" spans="1:7" x14ac:dyDescent="0.25">
      <c r="A1318" s="428">
        <v>48</v>
      </c>
      <c r="B1318" s="443">
        <v>42367</v>
      </c>
      <c r="C1318" s="428" t="s">
        <v>1686</v>
      </c>
      <c r="D1318" s="428" t="s">
        <v>852</v>
      </c>
      <c r="E1318" s="457"/>
      <c r="F1318" s="440">
        <v>160000</v>
      </c>
      <c r="G1318" s="471">
        <f t="shared" si="25"/>
        <v>33485818.272727489</v>
      </c>
    </row>
    <row r="1319" spans="1:7" x14ac:dyDescent="0.25">
      <c r="A1319" s="428">
        <v>102</v>
      </c>
      <c r="B1319" s="443">
        <v>42367</v>
      </c>
      <c r="C1319" s="428" t="s">
        <v>1763</v>
      </c>
      <c r="D1319" s="428" t="s">
        <v>1188</v>
      </c>
      <c r="E1319" s="457"/>
      <c r="F1319" s="457">
        <v>171000</v>
      </c>
      <c r="G1319" s="471">
        <f t="shared" si="25"/>
        <v>33314818.272727489</v>
      </c>
    </row>
    <row r="1320" spans="1:7" x14ac:dyDescent="0.25">
      <c r="A1320" s="428"/>
      <c r="B1320" s="443"/>
      <c r="C1320" s="428" t="s">
        <v>1764</v>
      </c>
      <c r="D1320" s="428"/>
      <c r="E1320" s="457"/>
      <c r="F1320" s="457"/>
      <c r="G1320" s="471">
        <f t="shared" si="25"/>
        <v>33314818.272727489</v>
      </c>
    </row>
    <row r="1321" spans="1:7" x14ac:dyDescent="0.25">
      <c r="A1321" s="428">
        <v>109</v>
      </c>
      <c r="B1321" s="443">
        <v>42367</v>
      </c>
      <c r="C1321" s="428" t="s">
        <v>1775</v>
      </c>
      <c r="D1321" s="428" t="s">
        <v>1776</v>
      </c>
      <c r="E1321" s="457"/>
      <c r="F1321" s="457">
        <v>58500</v>
      </c>
      <c r="G1321" s="471">
        <f t="shared" si="25"/>
        <v>33256318.272727489</v>
      </c>
    </row>
    <row r="1322" spans="1:7" x14ac:dyDescent="0.25">
      <c r="A1322" s="428">
        <v>131</v>
      </c>
      <c r="B1322" s="443">
        <v>42367</v>
      </c>
      <c r="C1322" s="428" t="s">
        <v>1803</v>
      </c>
      <c r="D1322" s="428" t="s">
        <v>902</v>
      </c>
      <c r="E1322" s="457"/>
      <c r="F1322" s="440">
        <v>355000</v>
      </c>
      <c r="G1322" s="471">
        <f t="shared" si="25"/>
        <v>32901318.272727489</v>
      </c>
    </row>
    <row r="1323" spans="1:7" x14ac:dyDescent="0.25">
      <c r="A1323" s="428">
        <v>133</v>
      </c>
      <c r="B1323" s="443">
        <v>42367</v>
      </c>
      <c r="C1323" s="428" t="s">
        <v>1805</v>
      </c>
      <c r="D1323" s="428" t="s">
        <v>902</v>
      </c>
      <c r="E1323" s="457"/>
      <c r="F1323" s="440">
        <v>295000</v>
      </c>
      <c r="G1323" s="471">
        <f t="shared" si="25"/>
        <v>32606318.272727489</v>
      </c>
    </row>
    <row r="1324" spans="1:7" x14ac:dyDescent="0.25">
      <c r="A1324" s="428">
        <v>134</v>
      </c>
      <c r="B1324" s="443">
        <v>42367</v>
      </c>
      <c r="C1324" s="428" t="s">
        <v>1806</v>
      </c>
      <c r="D1324" s="428" t="s">
        <v>902</v>
      </c>
      <c r="E1324" s="457"/>
      <c r="F1324" s="440">
        <v>400000</v>
      </c>
      <c r="G1324" s="471">
        <f t="shared" si="25"/>
        <v>32206318.272727489</v>
      </c>
    </row>
    <row r="1325" spans="1:7" x14ac:dyDescent="0.25">
      <c r="A1325" s="428">
        <v>140</v>
      </c>
      <c r="B1325" s="443">
        <v>42367</v>
      </c>
      <c r="C1325" s="428" t="s">
        <v>1812</v>
      </c>
      <c r="D1325" s="428" t="s">
        <v>902</v>
      </c>
      <c r="E1325" s="457"/>
      <c r="F1325" s="440">
        <v>300000</v>
      </c>
      <c r="G1325" s="471">
        <f t="shared" si="25"/>
        <v>31906318.272727489</v>
      </c>
    </row>
    <row r="1326" spans="1:7" x14ac:dyDescent="0.25">
      <c r="A1326" s="428">
        <v>141</v>
      </c>
      <c r="B1326" s="443">
        <v>42367</v>
      </c>
      <c r="C1326" s="428" t="s">
        <v>1813</v>
      </c>
      <c r="D1326" s="428" t="s">
        <v>902</v>
      </c>
      <c r="E1326" s="457"/>
      <c r="F1326" s="440">
        <v>150000</v>
      </c>
      <c r="G1326" s="471">
        <f t="shared" si="25"/>
        <v>31756318.272727489</v>
      </c>
    </row>
    <row r="1327" spans="1:7" x14ac:dyDescent="0.25">
      <c r="A1327" s="428">
        <v>142</v>
      </c>
      <c r="B1327" s="443">
        <v>42367</v>
      </c>
      <c r="C1327" s="428" t="s">
        <v>1814</v>
      </c>
      <c r="D1327" s="428" t="s">
        <v>902</v>
      </c>
      <c r="E1327" s="457"/>
      <c r="F1327" s="440">
        <v>300000</v>
      </c>
      <c r="G1327" s="471">
        <f t="shared" si="25"/>
        <v>31456318.272727489</v>
      </c>
    </row>
    <row r="1328" spans="1:7" x14ac:dyDescent="0.25">
      <c r="A1328" s="428">
        <v>143</v>
      </c>
      <c r="B1328" s="443">
        <v>42367</v>
      </c>
      <c r="C1328" s="428" t="s">
        <v>1815</v>
      </c>
      <c r="D1328" s="428" t="s">
        <v>902</v>
      </c>
      <c r="E1328" s="457"/>
      <c r="F1328" s="440">
        <v>300000</v>
      </c>
      <c r="G1328" s="471">
        <f t="shared" si="25"/>
        <v>31156318.272727489</v>
      </c>
    </row>
    <row r="1329" spans="1:7" x14ac:dyDescent="0.25">
      <c r="A1329" s="428">
        <v>147</v>
      </c>
      <c r="B1329" s="443">
        <v>42367</v>
      </c>
      <c r="C1329" s="428" t="s">
        <v>1820</v>
      </c>
      <c r="D1329" s="428" t="s">
        <v>1817</v>
      </c>
      <c r="E1329" s="457"/>
      <c r="F1329" s="457">
        <v>170000</v>
      </c>
      <c r="G1329" s="471">
        <f t="shared" si="25"/>
        <v>30986318.272727489</v>
      </c>
    </row>
    <row r="1330" spans="1:7" x14ac:dyDescent="0.25">
      <c r="A1330" s="428">
        <v>159</v>
      </c>
      <c r="B1330" s="443">
        <v>42367</v>
      </c>
      <c r="C1330" s="428" t="s">
        <v>1832</v>
      </c>
      <c r="D1330" s="428" t="s">
        <v>1817</v>
      </c>
      <c r="E1330" s="457"/>
      <c r="F1330" s="457">
        <v>210000</v>
      </c>
      <c r="G1330" s="471">
        <f t="shared" si="25"/>
        <v>30776318.272727489</v>
      </c>
    </row>
    <row r="1331" spans="1:7" x14ac:dyDescent="0.25">
      <c r="A1331" s="428">
        <v>15</v>
      </c>
      <c r="B1331" s="443">
        <v>42368</v>
      </c>
      <c r="C1331" s="428" t="s">
        <v>1649</v>
      </c>
      <c r="D1331" s="428" t="s">
        <v>983</v>
      </c>
      <c r="E1331" s="457"/>
      <c r="F1331" s="457">
        <v>200000</v>
      </c>
      <c r="G1331" s="471">
        <f t="shared" si="25"/>
        <v>30576318.272727489</v>
      </c>
    </row>
    <row r="1332" spans="1:7" x14ac:dyDescent="0.25">
      <c r="A1332" s="428">
        <v>13</v>
      </c>
      <c r="B1332" s="443">
        <v>42368</v>
      </c>
      <c r="C1332" s="428" t="s">
        <v>1647</v>
      </c>
      <c r="D1332" s="428" t="s">
        <v>867</v>
      </c>
      <c r="E1332" s="457"/>
      <c r="F1332" s="457">
        <v>102000</v>
      </c>
      <c r="G1332" s="471">
        <f t="shared" si="25"/>
        <v>30474318.272727489</v>
      </c>
    </row>
    <row r="1333" spans="1:7" x14ac:dyDescent="0.25">
      <c r="A1333" s="428">
        <v>22</v>
      </c>
      <c r="B1333" s="443">
        <v>42368</v>
      </c>
      <c r="C1333" s="428" t="s">
        <v>1657</v>
      </c>
      <c r="D1333" s="428" t="s">
        <v>921</v>
      </c>
      <c r="E1333" s="457"/>
      <c r="F1333" s="457">
        <v>1120000</v>
      </c>
      <c r="G1333" s="471">
        <f t="shared" si="25"/>
        <v>29354318.272727489</v>
      </c>
    </row>
    <row r="1334" spans="1:7" x14ac:dyDescent="0.25">
      <c r="A1334" s="428">
        <v>23</v>
      </c>
      <c r="B1334" s="443">
        <v>42368</v>
      </c>
      <c r="C1334" s="428" t="s">
        <v>1658</v>
      </c>
      <c r="D1334" s="428"/>
      <c r="E1334" s="457">
        <v>28000</v>
      </c>
      <c r="F1334" s="457"/>
      <c r="G1334" s="471">
        <f t="shared" si="25"/>
        <v>29382318.272727489</v>
      </c>
    </row>
    <row r="1335" spans="1:7" x14ac:dyDescent="0.25">
      <c r="A1335" s="428">
        <v>24</v>
      </c>
      <c r="B1335" s="443">
        <v>42368</v>
      </c>
      <c r="C1335" s="428" t="s">
        <v>1659</v>
      </c>
      <c r="D1335" s="428" t="s">
        <v>925</v>
      </c>
      <c r="E1335" s="457"/>
      <c r="F1335" s="457">
        <v>3400000</v>
      </c>
      <c r="G1335" s="471">
        <f t="shared" si="25"/>
        <v>25982318.272727489</v>
      </c>
    </row>
    <row r="1336" spans="1:7" x14ac:dyDescent="0.25">
      <c r="A1336" s="428">
        <v>25</v>
      </c>
      <c r="B1336" s="443">
        <v>42368</v>
      </c>
      <c r="C1336" s="428" t="s">
        <v>1660</v>
      </c>
      <c r="D1336" s="428"/>
      <c r="E1336" s="440">
        <v>292000</v>
      </c>
      <c r="F1336" s="440"/>
      <c r="G1336" s="471">
        <f t="shared" si="25"/>
        <v>26274318.272727489</v>
      </c>
    </row>
    <row r="1337" spans="1:7" x14ac:dyDescent="0.25">
      <c r="A1337" s="438">
        <v>26</v>
      </c>
      <c r="B1337" s="443">
        <v>42368</v>
      </c>
      <c r="C1337" s="438" t="s">
        <v>1659</v>
      </c>
      <c r="D1337" s="438" t="s">
        <v>925</v>
      </c>
      <c r="E1337" s="440"/>
      <c r="F1337" s="440">
        <v>140000</v>
      </c>
      <c r="G1337" s="471">
        <f t="shared" si="25"/>
        <v>26134318.272727489</v>
      </c>
    </row>
    <row r="1338" spans="1:7" x14ac:dyDescent="0.25">
      <c r="A1338" s="438"/>
      <c r="B1338" s="443">
        <v>42368</v>
      </c>
      <c r="C1338" s="438" t="s">
        <v>1660</v>
      </c>
      <c r="D1338" s="438"/>
      <c r="E1338" s="440">
        <v>3500</v>
      </c>
      <c r="F1338" s="440"/>
      <c r="G1338" s="471">
        <f t="shared" si="25"/>
        <v>26137818.272727489</v>
      </c>
    </row>
    <row r="1339" spans="1:7" x14ac:dyDescent="0.25">
      <c r="A1339" s="428">
        <v>31</v>
      </c>
      <c r="B1339" s="443">
        <v>42368</v>
      </c>
      <c r="C1339" s="428" t="s">
        <v>1665</v>
      </c>
      <c r="D1339" s="428" t="s">
        <v>1666</v>
      </c>
      <c r="E1339" s="457"/>
      <c r="F1339" s="457">
        <v>6698000</v>
      </c>
      <c r="G1339" s="471">
        <f t="shared" si="25"/>
        <v>19439818.272727489</v>
      </c>
    </row>
    <row r="1340" spans="1:7" x14ac:dyDescent="0.25">
      <c r="A1340" s="428">
        <v>32</v>
      </c>
      <c r="B1340" s="443">
        <v>42368</v>
      </c>
      <c r="C1340" s="428" t="s">
        <v>1667</v>
      </c>
      <c r="D1340" s="428"/>
      <c r="E1340" s="457">
        <v>496900</v>
      </c>
      <c r="F1340" s="457"/>
      <c r="G1340" s="471">
        <f t="shared" si="25"/>
        <v>19936718.272727489</v>
      </c>
    </row>
    <row r="1341" spans="1:7" x14ac:dyDescent="0.25">
      <c r="A1341" s="428">
        <v>33</v>
      </c>
      <c r="B1341" s="443">
        <v>42368</v>
      </c>
      <c r="C1341" s="428" t="s">
        <v>1668</v>
      </c>
      <c r="D1341" s="428" t="s">
        <v>1595</v>
      </c>
      <c r="E1341" s="457"/>
      <c r="F1341" s="457">
        <v>8200000</v>
      </c>
      <c r="G1341" s="471">
        <f t="shared" si="25"/>
        <v>11736718.272727489</v>
      </c>
    </row>
    <row r="1342" spans="1:7" x14ac:dyDescent="0.25">
      <c r="A1342" s="428">
        <v>34</v>
      </c>
      <c r="B1342" s="443">
        <v>42368</v>
      </c>
      <c r="C1342" s="428" t="s">
        <v>1669</v>
      </c>
      <c r="D1342" s="428"/>
      <c r="E1342" s="457">
        <v>410000</v>
      </c>
      <c r="F1342" s="457"/>
      <c r="G1342" s="471">
        <f t="shared" si="25"/>
        <v>12146718.272727489</v>
      </c>
    </row>
    <row r="1343" spans="1:7" x14ac:dyDescent="0.25">
      <c r="A1343" s="428">
        <v>35</v>
      </c>
      <c r="B1343" s="443">
        <v>42368</v>
      </c>
      <c r="C1343" s="428" t="s">
        <v>1670</v>
      </c>
      <c r="D1343" s="428" t="s">
        <v>1595</v>
      </c>
      <c r="E1343" s="457"/>
      <c r="F1343" s="457">
        <v>4060000</v>
      </c>
      <c r="G1343" s="471">
        <f t="shared" si="25"/>
        <v>8086718.2727274895</v>
      </c>
    </row>
    <row r="1344" spans="1:7" x14ac:dyDescent="0.25">
      <c r="A1344" s="428">
        <v>36</v>
      </c>
      <c r="B1344" s="443">
        <v>42368</v>
      </c>
      <c r="C1344" s="428" t="s">
        <v>1671</v>
      </c>
      <c r="D1344" s="428"/>
      <c r="E1344" s="457">
        <v>203000</v>
      </c>
      <c r="F1344" s="457"/>
      <c r="G1344" s="471">
        <f t="shared" si="25"/>
        <v>8289718.2727274895</v>
      </c>
    </row>
    <row r="1345" spans="1:7" x14ac:dyDescent="0.25">
      <c r="A1345" s="428">
        <v>69</v>
      </c>
      <c r="B1345" s="443">
        <v>42368</v>
      </c>
      <c r="C1345" s="428" t="s">
        <v>1714</v>
      </c>
      <c r="D1345" s="428" t="s">
        <v>879</v>
      </c>
      <c r="E1345" s="457"/>
      <c r="F1345" s="457">
        <v>896000</v>
      </c>
      <c r="G1345" s="471">
        <f t="shared" si="25"/>
        <v>7393718.2727274895</v>
      </c>
    </row>
    <row r="1346" spans="1:7" x14ac:dyDescent="0.25">
      <c r="A1346" s="428">
        <v>77</v>
      </c>
      <c r="B1346" s="443">
        <v>42368</v>
      </c>
      <c r="C1346" s="428" t="s">
        <v>1726</v>
      </c>
      <c r="D1346" s="428" t="s">
        <v>1727</v>
      </c>
      <c r="E1346" s="457"/>
      <c r="F1346" s="457">
        <v>6000000</v>
      </c>
      <c r="G1346" s="471">
        <f t="shared" si="25"/>
        <v>1393718.2727274895</v>
      </c>
    </row>
    <row r="1347" spans="1:7" x14ac:dyDescent="0.25">
      <c r="A1347" s="428"/>
      <c r="B1347" s="443"/>
      <c r="C1347" s="428" t="s">
        <v>1728</v>
      </c>
      <c r="D1347" s="428"/>
      <c r="E1347" s="457">
        <v>300000</v>
      </c>
      <c r="F1347" s="457"/>
      <c r="G1347" s="471">
        <f t="shared" si="25"/>
        <v>1693718.2727274895</v>
      </c>
    </row>
    <row r="1348" spans="1:7" x14ac:dyDescent="0.25">
      <c r="A1348" s="428">
        <v>108</v>
      </c>
      <c r="B1348" s="443">
        <v>42368</v>
      </c>
      <c r="C1348" s="428" t="s">
        <v>1773</v>
      </c>
      <c r="D1348" s="428" t="s">
        <v>1774</v>
      </c>
      <c r="E1348" s="457"/>
      <c r="F1348" s="457">
        <v>650000</v>
      </c>
      <c r="G1348" s="471">
        <f t="shared" si="25"/>
        <v>1043718.2727274895</v>
      </c>
    </row>
    <row r="1349" spans="1:7" x14ac:dyDescent="0.25">
      <c r="A1349" s="428">
        <v>127</v>
      </c>
      <c r="B1349" s="443">
        <v>42368</v>
      </c>
      <c r="C1349" s="428" t="s">
        <v>1799</v>
      </c>
      <c r="D1349" s="428" t="s">
        <v>869</v>
      </c>
      <c r="E1349" s="457"/>
      <c r="F1349" s="457">
        <v>875000</v>
      </c>
      <c r="G1349" s="471">
        <f t="shared" si="25"/>
        <v>168718.27272748947</v>
      </c>
    </row>
    <row r="1350" spans="1:7" x14ac:dyDescent="0.25">
      <c r="A1350" s="428"/>
      <c r="B1350" s="443"/>
      <c r="C1350" s="428" t="s">
        <v>1793</v>
      </c>
      <c r="D1350" s="428"/>
      <c r="E1350" s="457"/>
      <c r="F1350" s="457"/>
      <c r="G1350" s="471">
        <f t="shared" si="25"/>
        <v>168718.27272748947</v>
      </c>
    </row>
    <row r="1351" spans="1:7" x14ac:dyDescent="0.25">
      <c r="A1351" s="428">
        <v>128</v>
      </c>
      <c r="B1351" s="443">
        <v>42368</v>
      </c>
      <c r="C1351" s="428" t="s">
        <v>1800</v>
      </c>
      <c r="D1351" s="428"/>
      <c r="E1351" s="457">
        <v>35000</v>
      </c>
      <c r="F1351" s="457"/>
      <c r="G1351" s="471">
        <f t="shared" si="25"/>
        <v>203718.27272748947</v>
      </c>
    </row>
    <row r="1352" spans="1:7" x14ac:dyDescent="0.25">
      <c r="A1352" s="428">
        <v>186</v>
      </c>
      <c r="B1352" s="443">
        <v>42368</v>
      </c>
      <c r="C1352" s="428" t="s">
        <v>1859</v>
      </c>
      <c r="D1352" s="428"/>
      <c r="E1352" s="457"/>
      <c r="F1352" s="440">
        <v>1249150</v>
      </c>
      <c r="G1352" s="471">
        <f t="shared" si="25"/>
        <v>-1045431.7272725105</v>
      </c>
    </row>
    <row r="1353" spans="1:7" x14ac:dyDescent="0.25">
      <c r="A1353" s="428">
        <v>187</v>
      </c>
      <c r="B1353" s="443">
        <v>42368</v>
      </c>
      <c r="C1353" s="428" t="s">
        <v>1860</v>
      </c>
      <c r="D1353" s="428"/>
      <c r="E1353" s="457"/>
      <c r="F1353" s="440">
        <v>733400</v>
      </c>
      <c r="G1353" s="471">
        <f t="shared" si="25"/>
        <v>-1778831.7272725105</v>
      </c>
    </row>
    <row r="1354" spans="1:7" x14ac:dyDescent="0.25">
      <c r="A1354" s="428">
        <v>190</v>
      </c>
      <c r="B1354" s="443">
        <v>42368</v>
      </c>
      <c r="C1354" s="428" t="s">
        <v>1863</v>
      </c>
      <c r="D1354" s="428"/>
      <c r="E1354" s="457">
        <v>81580000</v>
      </c>
      <c r="F1354" s="457"/>
      <c r="G1354" s="471">
        <f t="shared" si="25"/>
        <v>79801168.272727489</v>
      </c>
    </row>
    <row r="1355" spans="1:7" x14ac:dyDescent="0.25">
      <c r="A1355" s="428">
        <v>191</v>
      </c>
      <c r="B1355" s="443">
        <v>42368</v>
      </c>
      <c r="C1355" s="428" t="s">
        <v>1864</v>
      </c>
      <c r="D1355" s="428"/>
      <c r="E1355" s="457"/>
      <c r="F1355" s="457">
        <v>81580000</v>
      </c>
      <c r="G1355" s="471">
        <f t="shared" si="25"/>
        <v>-1778831.7272725105</v>
      </c>
    </row>
    <row r="1356" spans="1:7" x14ac:dyDescent="0.25">
      <c r="A1356" s="428">
        <v>193</v>
      </c>
      <c r="B1356" s="443">
        <v>42369</v>
      </c>
      <c r="C1356" s="428" t="s">
        <v>1866</v>
      </c>
      <c r="D1356" s="428"/>
      <c r="E1356" s="457"/>
      <c r="F1356" s="457">
        <v>1168</v>
      </c>
      <c r="G1356" s="471">
        <f t="shared" si="25"/>
        <v>-1779999.7272725105</v>
      </c>
    </row>
    <row r="1357" spans="1:7" x14ac:dyDescent="0.25">
      <c r="A1357" s="428"/>
      <c r="B1357" s="428"/>
      <c r="C1357" s="428"/>
      <c r="D1357" s="428"/>
      <c r="E1357" s="457"/>
      <c r="F1357" s="457"/>
      <c r="G1357" s="471">
        <f t="shared" si="25"/>
        <v>-1779999.7272725105</v>
      </c>
    </row>
    <row r="1358" spans="1:7" x14ac:dyDescent="0.25">
      <c r="A1358" s="428"/>
      <c r="B1358" s="428"/>
      <c r="C1358" s="428"/>
      <c r="D1358" s="428"/>
      <c r="E1358" s="428"/>
      <c r="F1358" s="428"/>
      <c r="G1358" s="428"/>
    </row>
    <row r="1359" spans="1:7" x14ac:dyDescent="0.25">
      <c r="A1359" s="428"/>
      <c r="B1359" s="428"/>
      <c r="C1359" s="451" t="s">
        <v>804</v>
      </c>
      <c r="D1359" s="428"/>
      <c r="E1359" s="471">
        <f>E1117</f>
        <v>3890179876.2727275</v>
      </c>
      <c r="F1359" s="471">
        <f>F1117</f>
        <v>3728540860</v>
      </c>
      <c r="G1359" s="428"/>
    </row>
    <row r="1360" spans="1:7" x14ac:dyDescent="0.25">
      <c r="A1360" s="428"/>
      <c r="B1360" s="428"/>
      <c r="C1360" s="451" t="s">
        <v>805</v>
      </c>
      <c r="D1360" s="428"/>
      <c r="E1360" s="471">
        <f>SUM(E1118:E1358)</f>
        <v>344043303</v>
      </c>
      <c r="F1360" s="471">
        <f>SUM(F1118:F1358)</f>
        <v>507462319</v>
      </c>
      <c r="G1360" s="428"/>
    </row>
    <row r="1361" spans="1:9" x14ac:dyDescent="0.25">
      <c r="A1361" s="428"/>
      <c r="B1361" s="428"/>
      <c r="C1361" s="451" t="s">
        <v>806</v>
      </c>
      <c r="D1361" s="428"/>
      <c r="E1361" s="471">
        <f>E1359+E1360</f>
        <v>4234223179.2727275</v>
      </c>
      <c r="F1361" s="471">
        <f>F1359+F1360</f>
        <v>4236003179</v>
      </c>
      <c r="G1361" s="428"/>
      <c r="I1361" s="91">
        <f>E1361-F1361</f>
        <v>-1779999.7272725105</v>
      </c>
    </row>
    <row r="1362" spans="1:9" x14ac:dyDescent="0.25">
      <c r="A1362" s="428"/>
      <c r="B1362" s="428"/>
      <c r="C1362" s="451" t="s">
        <v>807</v>
      </c>
      <c r="D1362" s="428"/>
      <c r="E1362" s="428"/>
      <c r="F1362" s="428"/>
      <c r="G1362" s="471">
        <f>E1361-F1361</f>
        <v>-1779999.7272725105</v>
      </c>
    </row>
    <row r="1363" spans="1:9" x14ac:dyDescent="0.25">
      <c r="A1363" s="428"/>
      <c r="B1363" s="428"/>
      <c r="C1363" s="451" t="s">
        <v>700</v>
      </c>
      <c r="D1363" s="428"/>
      <c r="E1363" s="428"/>
      <c r="F1363" s="428"/>
      <c r="G1363" s="428"/>
    </row>
    <row r="1364" spans="1:9" x14ac:dyDescent="0.25">
      <c r="A1364" s="428"/>
      <c r="B1364" s="428"/>
      <c r="C1364" s="428"/>
      <c r="D1364" s="428"/>
      <c r="E1364" s="428"/>
      <c r="F1364" s="428"/>
      <c r="G1364" s="471">
        <f>E1361-F1361</f>
        <v>-1779999.7272725105</v>
      </c>
    </row>
    <row r="1365" spans="1:9" x14ac:dyDescent="0.25">
      <c r="A1365" s="82"/>
      <c r="B1365" s="82"/>
      <c r="C1365" s="82"/>
      <c r="D1365" s="82"/>
      <c r="E1365" s="82"/>
      <c r="F1365" s="82"/>
      <c r="G1365" s="82"/>
    </row>
    <row r="1366" spans="1:9" x14ac:dyDescent="0.25">
      <c r="A1366" s="452" t="s">
        <v>808</v>
      </c>
      <c r="B1366" s="452"/>
      <c r="C1366" s="452"/>
      <c r="D1366" s="452"/>
      <c r="E1366" s="452"/>
      <c r="F1366" s="452"/>
      <c r="G1366" s="465"/>
    </row>
    <row r="1367" spans="1:9" x14ac:dyDescent="0.25">
      <c r="A1367" s="452" t="s">
        <v>809</v>
      </c>
      <c r="B1367" s="452"/>
      <c r="C1367" s="452"/>
      <c r="D1367" s="452"/>
      <c r="E1367" s="452"/>
      <c r="F1367" s="452"/>
      <c r="G1367" s="469"/>
    </row>
    <row r="1368" spans="1:9" x14ac:dyDescent="0.25">
      <c r="A1368" s="452"/>
      <c r="B1368" s="453" t="s">
        <v>810</v>
      </c>
      <c r="C1368" s="452" t="s">
        <v>811</v>
      </c>
      <c r="D1368" s="432">
        <f>[3]TUNAI!G2281</f>
        <v>0</v>
      </c>
      <c r="E1368" s="452"/>
      <c r="F1368" s="454"/>
      <c r="G1368" s="452"/>
    </row>
    <row r="1369" spans="1:9" x14ac:dyDescent="0.25">
      <c r="A1369" s="452"/>
      <c r="B1369" s="453" t="s">
        <v>812</v>
      </c>
      <c r="C1369" s="452" t="s">
        <v>813</v>
      </c>
      <c r="D1369" s="432">
        <f>'[3]SALDO BANK'!G1102</f>
        <v>0</v>
      </c>
      <c r="E1369" s="452"/>
      <c r="F1369" s="454"/>
      <c r="G1369" s="452"/>
    </row>
    <row r="1370" spans="1:9" x14ac:dyDescent="0.25">
      <c r="A1370" s="452"/>
      <c r="B1370" s="453" t="s">
        <v>814</v>
      </c>
      <c r="C1370" s="452" t="s">
        <v>815</v>
      </c>
      <c r="D1370" s="432">
        <f>E1311</f>
        <v>0</v>
      </c>
      <c r="E1370" s="452"/>
      <c r="F1370" s="454"/>
      <c r="G1370" s="452"/>
    </row>
    <row r="1371" spans="1:9" x14ac:dyDescent="0.25">
      <c r="A1371" s="452"/>
      <c r="B1371" s="453" t="s">
        <v>816</v>
      </c>
      <c r="C1371" s="452" t="s">
        <v>817</v>
      </c>
      <c r="D1371" s="432">
        <f>[3]PAJAK!G1583</f>
        <v>314500.2727272734</v>
      </c>
      <c r="E1371" s="452"/>
      <c r="F1371" s="465"/>
      <c r="G1371" s="454"/>
    </row>
    <row r="1372" spans="1:9" x14ac:dyDescent="0.25">
      <c r="A1372" s="452"/>
      <c r="B1372" s="452"/>
      <c r="C1372" s="452"/>
      <c r="D1372" s="434">
        <f>SUM(D1368:D1371)</f>
        <v>314500.2727272734</v>
      </c>
      <c r="E1372" s="452"/>
      <c r="F1372" s="454"/>
      <c r="G1372" s="452"/>
    </row>
    <row r="1373" spans="1:9" x14ac:dyDescent="0.25">
      <c r="A1373" s="452"/>
      <c r="B1373" s="452"/>
      <c r="C1373" s="452"/>
      <c r="D1373" s="452"/>
      <c r="E1373" s="631" t="s">
        <v>1867</v>
      </c>
      <c r="F1373" s="631"/>
      <c r="G1373" s="631"/>
    </row>
    <row r="1374" spans="1:9" x14ac:dyDescent="0.25">
      <c r="A1374" s="452"/>
      <c r="B1374" s="452"/>
      <c r="C1374" s="452"/>
      <c r="D1374" s="469"/>
      <c r="E1374" s="452"/>
      <c r="F1374" s="452"/>
      <c r="G1374" s="452"/>
    </row>
    <row r="1375" spans="1:9" x14ac:dyDescent="0.25">
      <c r="A1375" s="631" t="s">
        <v>713</v>
      </c>
      <c r="B1375" s="631"/>
      <c r="C1375" s="631"/>
      <c r="D1375" s="465"/>
      <c r="E1375" s="631" t="s">
        <v>714</v>
      </c>
      <c r="F1375" s="631"/>
      <c r="G1375" s="631"/>
    </row>
    <row r="1376" spans="1:9" x14ac:dyDescent="0.25">
      <c r="A1376" s="631" t="s">
        <v>819</v>
      </c>
      <c r="B1376" s="631"/>
      <c r="C1376" s="631"/>
      <c r="D1376" s="452"/>
      <c r="E1376" s="452"/>
      <c r="F1376" s="452"/>
      <c r="G1376" s="452"/>
    </row>
    <row r="1377" spans="1:7" x14ac:dyDescent="0.25">
      <c r="A1377" s="452"/>
      <c r="B1377" s="452"/>
      <c r="C1377" s="452"/>
      <c r="D1377" s="469"/>
      <c r="E1377" s="452"/>
      <c r="F1377" s="452"/>
      <c r="G1377" s="452"/>
    </row>
    <row r="1378" spans="1:7" x14ac:dyDescent="0.25">
      <c r="A1378" s="452"/>
      <c r="B1378" s="452"/>
      <c r="C1378" s="452"/>
      <c r="D1378" s="452"/>
      <c r="E1378" s="452"/>
      <c r="F1378" s="452"/>
      <c r="G1378" s="452"/>
    </row>
    <row r="1379" spans="1:7" x14ac:dyDescent="0.25">
      <c r="A1379" s="452"/>
      <c r="B1379" s="452"/>
      <c r="C1379" s="452"/>
      <c r="D1379" s="452"/>
      <c r="E1379" s="452"/>
      <c r="F1379" s="452"/>
      <c r="G1379" s="452"/>
    </row>
    <row r="1380" spans="1:7" x14ac:dyDescent="0.25">
      <c r="A1380" s="452"/>
      <c r="B1380" s="452"/>
      <c r="C1380" s="452"/>
      <c r="D1380" s="452"/>
      <c r="E1380" s="452"/>
      <c r="F1380" s="452"/>
      <c r="G1380" s="452"/>
    </row>
    <row r="1381" spans="1:7" x14ac:dyDescent="0.25">
      <c r="A1381" s="632" t="s">
        <v>1237</v>
      </c>
      <c r="B1381" s="632"/>
      <c r="C1381" s="632"/>
      <c r="D1381" s="452"/>
      <c r="E1381" s="632" t="s">
        <v>716</v>
      </c>
      <c r="F1381" s="632"/>
      <c r="G1381" s="632"/>
    </row>
    <row r="1382" spans="1:7" x14ac:dyDescent="0.25">
      <c r="A1382" s="631" t="s">
        <v>1238</v>
      </c>
      <c r="B1382" s="631"/>
      <c r="C1382" s="631"/>
      <c r="D1382" s="452"/>
      <c r="E1382" s="631" t="s">
        <v>822</v>
      </c>
      <c r="F1382" s="631"/>
      <c r="G1382" s="631"/>
    </row>
    <row r="1383" spans="1:7" ht="15.75" x14ac:dyDescent="0.25">
      <c r="A1383" s="92"/>
      <c r="B1383" s="92"/>
      <c r="C1383" s="92"/>
      <c r="D1383" s="92"/>
      <c r="E1383" s="92"/>
      <c r="F1383" s="92"/>
      <c r="G1383" s="92"/>
    </row>
    <row r="1384" spans="1:7" ht="15.75" x14ac:dyDescent="0.25">
      <c r="A1384" s="92"/>
      <c r="B1384" s="92"/>
      <c r="C1384" s="92"/>
      <c r="D1384" s="92"/>
      <c r="E1384" s="92"/>
      <c r="F1384" s="92"/>
      <c r="G1384" s="92"/>
    </row>
  </sheetData>
  <mergeCells count="147">
    <mergeCell ref="E30:G30"/>
    <mergeCell ref="E34:G34"/>
    <mergeCell ref="E35:G35"/>
    <mergeCell ref="A38:G38"/>
    <mergeCell ref="A39:G39"/>
    <mergeCell ref="A40:G40"/>
    <mergeCell ref="A1:G1"/>
    <mergeCell ref="A2:G2"/>
    <mergeCell ref="A3:G3"/>
    <mergeCell ref="A4:G4"/>
    <mergeCell ref="A5:G5"/>
    <mergeCell ref="E28:G28"/>
    <mergeCell ref="E200:G200"/>
    <mergeCell ref="E202:G202"/>
    <mergeCell ref="E208:G208"/>
    <mergeCell ref="E209:G209"/>
    <mergeCell ref="A211:G211"/>
    <mergeCell ref="A212:G212"/>
    <mergeCell ref="A41:G41"/>
    <mergeCell ref="A42:G42"/>
    <mergeCell ref="E288:G288"/>
    <mergeCell ref="A290:G290"/>
    <mergeCell ref="A291:G291"/>
    <mergeCell ref="A292:G292"/>
    <mergeCell ref="A293:G293"/>
    <mergeCell ref="A294:G294"/>
    <mergeCell ref="A213:G213"/>
    <mergeCell ref="A214:G214"/>
    <mergeCell ref="A215:G215"/>
    <mergeCell ref="E279:G279"/>
    <mergeCell ref="E281:G281"/>
    <mergeCell ref="E287:G287"/>
    <mergeCell ref="A332:G332"/>
    <mergeCell ref="A333:G333"/>
    <mergeCell ref="A334:G334"/>
    <mergeCell ref="C345:C346"/>
    <mergeCell ref="C353:C354"/>
    <mergeCell ref="C357:C358"/>
    <mergeCell ref="E320:G320"/>
    <mergeCell ref="E322:G322"/>
    <mergeCell ref="E328:G328"/>
    <mergeCell ref="E329:G329"/>
    <mergeCell ref="A330:G330"/>
    <mergeCell ref="A331:G331"/>
    <mergeCell ref="C436:C437"/>
    <mergeCell ref="C455:C456"/>
    <mergeCell ref="E484:G484"/>
    <mergeCell ref="E486:G486"/>
    <mergeCell ref="E492:G492"/>
    <mergeCell ref="E493:G493"/>
    <mergeCell ref="C360:C361"/>
    <mergeCell ref="C362:C363"/>
    <mergeCell ref="C364:C365"/>
    <mergeCell ref="C367:C368"/>
    <mergeCell ref="C388:C389"/>
    <mergeCell ref="C398:C399"/>
    <mergeCell ref="A582:C582"/>
    <mergeCell ref="E582:G582"/>
    <mergeCell ref="A583:C583"/>
    <mergeCell ref="A588:C588"/>
    <mergeCell ref="E588:G588"/>
    <mergeCell ref="A589:C589"/>
    <mergeCell ref="E589:G589"/>
    <mergeCell ref="A495:G495"/>
    <mergeCell ref="A496:G496"/>
    <mergeCell ref="A497:G497"/>
    <mergeCell ref="A498:G498"/>
    <mergeCell ref="A499:G499"/>
    <mergeCell ref="E580:G580"/>
    <mergeCell ref="A623:C623"/>
    <mergeCell ref="E623:G623"/>
    <mergeCell ref="A624:C624"/>
    <mergeCell ref="A629:C629"/>
    <mergeCell ref="E629:G629"/>
    <mergeCell ref="A630:C630"/>
    <mergeCell ref="E630:G630"/>
    <mergeCell ref="A591:G591"/>
    <mergeCell ref="A592:G592"/>
    <mergeCell ref="A593:G593"/>
    <mergeCell ref="A594:G594"/>
    <mergeCell ref="A595:G595"/>
    <mergeCell ref="E621:G621"/>
    <mergeCell ref="A797:C797"/>
    <mergeCell ref="E797:G797"/>
    <mergeCell ref="A798:C798"/>
    <mergeCell ref="A803:C803"/>
    <mergeCell ref="E803:G803"/>
    <mergeCell ref="A804:C804"/>
    <mergeCell ref="E804:G804"/>
    <mergeCell ref="A633:G633"/>
    <mergeCell ref="A634:G634"/>
    <mergeCell ref="A635:G635"/>
    <mergeCell ref="A636:G636"/>
    <mergeCell ref="A637:G637"/>
    <mergeCell ref="E795:G795"/>
    <mergeCell ref="A903:C903"/>
    <mergeCell ref="E903:G903"/>
    <mergeCell ref="A904:C904"/>
    <mergeCell ref="A909:C909"/>
    <mergeCell ref="E909:G909"/>
    <mergeCell ref="A910:C910"/>
    <mergeCell ref="E910:G910"/>
    <mergeCell ref="A806:G806"/>
    <mergeCell ref="A807:G807"/>
    <mergeCell ref="A808:G808"/>
    <mergeCell ref="A809:G809"/>
    <mergeCell ref="A810:G810"/>
    <mergeCell ref="E901:G901"/>
    <mergeCell ref="A1060:C1060"/>
    <mergeCell ref="E1060:G1060"/>
    <mergeCell ref="A1061:C1061"/>
    <mergeCell ref="A1066:C1066"/>
    <mergeCell ref="E1066:G1066"/>
    <mergeCell ref="A1067:C1067"/>
    <mergeCell ref="E1067:G1067"/>
    <mergeCell ref="A912:G912"/>
    <mergeCell ref="A913:G913"/>
    <mergeCell ref="A914:G914"/>
    <mergeCell ref="A915:G915"/>
    <mergeCell ref="A916:G916"/>
    <mergeCell ref="E1058:G1058"/>
    <mergeCell ref="A1100:C1100"/>
    <mergeCell ref="E1100:G1100"/>
    <mergeCell ref="A1101:C1101"/>
    <mergeCell ref="A1106:C1106"/>
    <mergeCell ref="E1106:G1106"/>
    <mergeCell ref="A1107:C1107"/>
    <mergeCell ref="E1107:G1107"/>
    <mergeCell ref="A1069:G1069"/>
    <mergeCell ref="A1070:G1070"/>
    <mergeCell ref="A1071:G1071"/>
    <mergeCell ref="A1072:G1072"/>
    <mergeCell ref="A1073:G1073"/>
    <mergeCell ref="E1098:G1098"/>
    <mergeCell ref="A1382:C1382"/>
    <mergeCell ref="E1382:G1382"/>
    <mergeCell ref="E1373:G1373"/>
    <mergeCell ref="A1375:C1375"/>
    <mergeCell ref="E1375:G1375"/>
    <mergeCell ref="A1376:C1376"/>
    <mergeCell ref="A1381:C1381"/>
    <mergeCell ref="E1381:G1381"/>
    <mergeCell ref="A1110:G1110"/>
    <mergeCell ref="A1111:G1111"/>
    <mergeCell ref="A1112:G1112"/>
    <mergeCell ref="A1113:G1113"/>
    <mergeCell ref="A1114:G1114"/>
  </mergeCells>
  <pageMargins left="1.3779527559055118" right="0.19685039370078741" top="0.19685039370078741" bottom="0.78740157480314965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NERACA</vt:lpstr>
      <vt:lpstr>REALISASI APBD</vt:lpstr>
      <vt:lpstr>REALISASI SP2D DAN SPJ</vt:lpstr>
      <vt:lpstr>regester sp2d</vt:lpstr>
      <vt:lpstr>PPN-PPH</vt:lpstr>
      <vt:lpstr>daftar jasa giro</vt:lpstr>
      <vt:lpstr>retensi 2014</vt:lpstr>
      <vt:lpstr>retensi 2015</vt:lpstr>
      <vt:lpstr>BKU</vt:lpstr>
      <vt:lpstr>Sheet1</vt:lpstr>
      <vt:lpstr>Sheet2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2016-01-19T07:57:11Z</cp:lastPrinted>
  <dcterms:created xsi:type="dcterms:W3CDTF">2016-01-06T04:11:12Z</dcterms:created>
  <dcterms:modified xsi:type="dcterms:W3CDTF">2016-01-19T09:35:08Z</dcterms:modified>
</cp:coreProperties>
</file>