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0490" windowHeight="6255" activeTab="2"/>
  </bookViews>
  <sheets>
    <sheet name="ELP1" sheetId="12" r:id="rId1"/>
    <sheet name="Jawaban Questioner" sheetId="7" r:id="rId2"/>
    <sheet name="Rekap Q" sheetId="10" r:id="rId3"/>
    <sheet name="ELP2" sheetId="4" r:id="rId4"/>
    <sheet name="ELP3" sheetId="5" r:id="rId5"/>
    <sheet name="ELP4" sheetId="6" r:id="rId6"/>
    <sheet name="RTP Lipeng" sheetId="11" r:id="rId7"/>
    <sheet name="Sheet1" sheetId="13" r:id="rId8"/>
  </sheets>
  <definedNames>
    <definedName name="_xlnm.Print_Titles" localSheetId="3">'ELP2'!$5:$7</definedName>
  </definedNames>
  <calcPr calcId="152511"/>
</workbook>
</file>

<file path=xl/calcChain.xml><?xml version="1.0" encoding="utf-8"?>
<calcChain xmlns="http://schemas.openxmlformats.org/spreadsheetml/2006/main">
  <c r="B16" i="6" l="1"/>
  <c r="B11" i="6"/>
  <c r="B8" i="6"/>
  <c r="C89" i="10" l="1"/>
  <c r="AK85" i="7"/>
  <c r="AJ85" i="7"/>
  <c r="AI85" i="7"/>
  <c r="AH85" i="7"/>
  <c r="AK84" i="7"/>
  <c r="AJ84" i="7"/>
  <c r="AI84" i="7"/>
  <c r="AH84" i="7"/>
  <c r="AK83" i="7"/>
  <c r="AJ83" i="7"/>
  <c r="AI83" i="7"/>
  <c r="AH83" i="7"/>
  <c r="AK82" i="7"/>
  <c r="AJ82" i="7"/>
  <c r="AI82" i="7"/>
  <c r="AH82" i="7"/>
  <c r="AK81" i="7"/>
  <c r="AJ81" i="7"/>
  <c r="AI81" i="7"/>
  <c r="AH81" i="7"/>
  <c r="AK80" i="7"/>
  <c r="AJ80" i="7"/>
  <c r="AI80" i="7"/>
  <c r="AH80" i="7"/>
  <c r="AK79" i="7"/>
  <c r="AJ79" i="7"/>
  <c r="AI79" i="7"/>
  <c r="AH79" i="7"/>
  <c r="AK78" i="7"/>
  <c r="AJ78" i="7"/>
  <c r="AI78" i="7"/>
  <c r="AH78" i="7"/>
  <c r="AK77" i="7"/>
  <c r="AJ77" i="7"/>
  <c r="AI77" i="7"/>
  <c r="AH77" i="7"/>
  <c r="AK76" i="7"/>
  <c r="AJ76" i="7"/>
  <c r="AI76" i="7"/>
  <c r="AH76" i="7"/>
  <c r="AK75" i="7"/>
  <c r="AJ75" i="7"/>
  <c r="AI75" i="7"/>
  <c r="AH75" i="7"/>
  <c r="AK74" i="7"/>
  <c r="AJ74" i="7"/>
  <c r="AI74" i="7"/>
  <c r="AH74" i="7"/>
  <c r="AK73" i="7"/>
  <c r="AJ73" i="7"/>
  <c r="AI73" i="7"/>
  <c r="AH73" i="7"/>
  <c r="AK72" i="7"/>
  <c r="AJ72" i="7"/>
  <c r="AI72" i="7"/>
  <c r="AH72" i="7"/>
  <c r="AK71" i="7"/>
  <c r="AJ71" i="7"/>
  <c r="AI71" i="7"/>
  <c r="AH71" i="7"/>
  <c r="AK70" i="7"/>
  <c r="AJ70" i="7"/>
  <c r="AI70" i="7"/>
  <c r="AH70" i="7"/>
  <c r="AK69" i="7"/>
  <c r="AJ69" i="7"/>
  <c r="AI69" i="7"/>
  <c r="AH69" i="7"/>
  <c r="AK68" i="7"/>
  <c r="AJ68" i="7"/>
  <c r="AI68" i="7"/>
  <c r="AH68" i="7"/>
  <c r="AK67" i="7"/>
  <c r="AJ67" i="7"/>
  <c r="AI67" i="7"/>
  <c r="AH67" i="7"/>
  <c r="AK66" i="7"/>
  <c r="AJ66" i="7"/>
  <c r="AI66" i="7"/>
  <c r="AH66" i="7"/>
  <c r="AK65" i="7"/>
  <c r="AJ65" i="7"/>
  <c r="AI65" i="7"/>
  <c r="AH65" i="7"/>
  <c r="AK64" i="7"/>
  <c r="AJ64" i="7"/>
  <c r="AI64" i="7"/>
  <c r="AH64" i="7"/>
  <c r="AK63" i="7"/>
  <c r="AJ63" i="7"/>
  <c r="AI63" i="7"/>
  <c r="AH63" i="7"/>
  <c r="AK62" i="7"/>
  <c r="AJ62" i="7"/>
  <c r="AI62" i="7"/>
  <c r="AH62" i="7"/>
  <c r="AK61" i="7"/>
  <c r="AJ61" i="7"/>
  <c r="AI61" i="7"/>
  <c r="AH61" i="7"/>
  <c r="AK60" i="7"/>
  <c r="AJ60" i="7"/>
  <c r="AI60" i="7"/>
  <c r="AH60" i="7"/>
  <c r="AK59" i="7"/>
  <c r="AJ59" i="7"/>
  <c r="AI59" i="7"/>
  <c r="AH59" i="7"/>
  <c r="AK58" i="7"/>
  <c r="AJ58" i="7"/>
  <c r="AI58" i="7"/>
  <c r="AH58" i="7"/>
  <c r="AK57" i="7"/>
  <c r="AJ57" i="7"/>
  <c r="AI57" i="7"/>
  <c r="AH57" i="7"/>
  <c r="AK56" i="7"/>
  <c r="AJ56" i="7"/>
  <c r="AI56" i="7"/>
  <c r="AH56" i="7"/>
  <c r="AK55" i="7"/>
  <c r="AJ55" i="7"/>
  <c r="AI55" i="7"/>
  <c r="AH55" i="7"/>
  <c r="AK54" i="7"/>
  <c r="AJ54" i="7"/>
  <c r="AI54" i="7"/>
  <c r="AH54" i="7"/>
  <c r="AK53" i="7"/>
  <c r="AJ53" i="7"/>
  <c r="AI53" i="7"/>
  <c r="AH53" i="7"/>
  <c r="AK52" i="7"/>
  <c r="AJ52" i="7"/>
  <c r="AI52" i="7"/>
  <c r="AH52" i="7"/>
  <c r="AK51" i="7"/>
  <c r="AJ51" i="7"/>
  <c r="AI51" i="7"/>
  <c r="AH51" i="7"/>
  <c r="AK50" i="7"/>
  <c r="AJ50" i="7"/>
  <c r="AI50" i="7"/>
  <c r="AH50" i="7"/>
  <c r="AK49" i="7"/>
  <c r="AJ49" i="7"/>
  <c r="AI49" i="7"/>
  <c r="AH49" i="7"/>
  <c r="AK48" i="7"/>
  <c r="AJ48" i="7"/>
  <c r="AI48" i="7"/>
  <c r="AH48" i="7"/>
  <c r="AK47" i="7"/>
  <c r="AJ47" i="7"/>
  <c r="AI47" i="7"/>
  <c r="AH47" i="7"/>
  <c r="AK46" i="7"/>
  <c r="AJ46" i="7"/>
  <c r="AI46" i="7"/>
  <c r="AH46" i="7"/>
  <c r="AK45" i="7"/>
  <c r="AJ45" i="7"/>
  <c r="AI45" i="7"/>
  <c r="AH45" i="7"/>
  <c r="AK44" i="7"/>
  <c r="AJ44" i="7"/>
  <c r="AI44" i="7"/>
  <c r="AH44" i="7"/>
  <c r="AK43" i="7"/>
  <c r="AJ43" i="7"/>
  <c r="AI43" i="7"/>
  <c r="AH43" i="7"/>
  <c r="AK42" i="7"/>
  <c r="AJ42" i="7"/>
  <c r="AI42" i="7"/>
  <c r="AH42" i="7"/>
  <c r="AK41" i="7"/>
  <c r="AJ41" i="7"/>
  <c r="AI41" i="7"/>
  <c r="AH41" i="7"/>
  <c r="AK40" i="7"/>
  <c r="AJ40" i="7"/>
  <c r="AI40" i="7"/>
  <c r="AH40" i="7"/>
  <c r="AK39" i="7"/>
  <c r="AJ39" i="7"/>
  <c r="AI39" i="7"/>
  <c r="AH39" i="7"/>
  <c r="AK38" i="7"/>
  <c r="AJ38" i="7"/>
  <c r="AI38" i="7"/>
  <c r="AH38" i="7"/>
  <c r="AK37" i="7"/>
  <c r="AJ37" i="7"/>
  <c r="AI37" i="7"/>
  <c r="AH37" i="7"/>
  <c r="AK36" i="7"/>
  <c r="AJ36" i="7"/>
  <c r="AI36" i="7"/>
  <c r="AH36" i="7"/>
  <c r="AK35" i="7"/>
  <c r="AJ35" i="7"/>
  <c r="AI35" i="7"/>
  <c r="AH35" i="7"/>
  <c r="AK34" i="7"/>
  <c r="AJ34" i="7"/>
  <c r="AI34" i="7"/>
  <c r="AH34" i="7"/>
  <c r="AK33" i="7"/>
  <c r="AJ33" i="7"/>
  <c r="AI33" i="7"/>
  <c r="AH33" i="7"/>
  <c r="AK32" i="7"/>
  <c r="AJ32" i="7"/>
  <c r="AI32" i="7"/>
  <c r="AH32" i="7"/>
  <c r="AK31" i="7"/>
  <c r="AJ31" i="7"/>
  <c r="AI31" i="7"/>
  <c r="AH31" i="7"/>
  <c r="AK30" i="7"/>
  <c r="AJ30" i="7"/>
  <c r="AI30" i="7"/>
  <c r="AH30" i="7"/>
  <c r="AK29" i="7"/>
  <c r="AJ29" i="7"/>
  <c r="AI29" i="7"/>
  <c r="AH29" i="7"/>
  <c r="AK28" i="7"/>
  <c r="AJ28" i="7"/>
  <c r="AI28" i="7"/>
  <c r="AH28" i="7"/>
  <c r="AK27" i="7"/>
  <c r="AJ27" i="7"/>
  <c r="AI27" i="7"/>
  <c r="AH27" i="7"/>
  <c r="AK26" i="7"/>
  <c r="AJ26" i="7"/>
  <c r="AI26" i="7"/>
  <c r="AH26" i="7"/>
  <c r="AK25" i="7"/>
  <c r="AJ25" i="7"/>
  <c r="AI25" i="7"/>
  <c r="AH25" i="7"/>
  <c r="AK24" i="7"/>
  <c r="AJ24" i="7"/>
  <c r="AI24" i="7"/>
  <c r="AH24" i="7"/>
  <c r="AK23" i="7"/>
  <c r="AJ23" i="7"/>
  <c r="AI23" i="7"/>
  <c r="AH23" i="7"/>
  <c r="AK22" i="7"/>
  <c r="AJ22" i="7"/>
  <c r="AI22" i="7"/>
  <c r="AH22" i="7"/>
  <c r="AK21" i="7"/>
  <c r="AJ21" i="7"/>
  <c r="AI21" i="7"/>
  <c r="AH21" i="7"/>
  <c r="AK20" i="7"/>
  <c r="AJ20" i="7"/>
  <c r="AI20" i="7"/>
  <c r="AH20" i="7"/>
  <c r="AK19" i="7"/>
  <c r="AJ19" i="7"/>
  <c r="AI19" i="7"/>
  <c r="AH19" i="7"/>
  <c r="AK18" i="7"/>
  <c r="AJ18" i="7"/>
  <c r="AI18" i="7"/>
  <c r="AH18" i="7"/>
  <c r="AK17" i="7"/>
  <c r="AJ17" i="7"/>
  <c r="AI17" i="7"/>
  <c r="AH17" i="7"/>
  <c r="AK16" i="7"/>
  <c r="AJ16" i="7"/>
  <c r="AI16" i="7"/>
  <c r="AH16" i="7"/>
  <c r="AK15" i="7"/>
  <c r="AJ15" i="7"/>
  <c r="AI15" i="7"/>
  <c r="AH15" i="7"/>
  <c r="AK14" i="7"/>
  <c r="AJ14" i="7"/>
  <c r="AI14" i="7"/>
  <c r="AH14" i="7"/>
  <c r="AK13" i="7"/>
  <c r="AJ13" i="7"/>
  <c r="AI13" i="7"/>
  <c r="AH13" i="7"/>
  <c r="AK12" i="7"/>
  <c r="AJ12" i="7"/>
  <c r="AI12" i="7"/>
  <c r="AH12" i="7"/>
  <c r="AK11" i="7"/>
  <c r="AJ11" i="7"/>
  <c r="AI11" i="7"/>
  <c r="AH11" i="7"/>
  <c r="AK10" i="7"/>
  <c r="AJ10" i="7"/>
  <c r="AI10" i="7"/>
  <c r="AH10" i="7"/>
  <c r="AK9" i="7"/>
  <c r="AJ9" i="7"/>
  <c r="AI9" i="7"/>
  <c r="AH9" i="7"/>
  <c r="AK8" i="7"/>
  <c r="AJ8" i="7"/>
  <c r="AI8" i="7"/>
  <c r="AH8" i="7"/>
  <c r="AK7" i="7"/>
  <c r="AJ7" i="7"/>
  <c r="AI7" i="7"/>
  <c r="AH7" i="7"/>
  <c r="AK6" i="7"/>
  <c r="AJ6" i="7"/>
  <c r="AI6" i="7"/>
  <c r="AH6" i="7"/>
  <c r="AK5" i="7"/>
  <c r="AI5" i="7"/>
  <c r="AH5" i="7"/>
  <c r="AJ5" i="7"/>
  <c r="C101" i="10"/>
  <c r="C100" i="10"/>
  <c r="A101" i="10"/>
  <c r="C98" i="10"/>
  <c r="C97" i="10"/>
  <c r="C96" i="10"/>
  <c r="C95" i="10"/>
  <c r="C94" i="10"/>
  <c r="C93" i="10"/>
  <c r="C92" i="10"/>
  <c r="C91" i="10"/>
  <c r="C90" i="10"/>
  <c r="A91" i="10"/>
  <c r="A92" i="10" s="1"/>
  <c r="A93" i="10" s="1"/>
  <c r="A94" i="10" s="1"/>
  <c r="A95" i="10" s="1"/>
  <c r="A96" i="10" s="1"/>
  <c r="A97" i="10" s="1"/>
  <c r="A98" i="10" s="1"/>
  <c r="C87" i="10"/>
  <c r="C86" i="10"/>
  <c r="C85" i="10"/>
  <c r="C84" i="10"/>
  <c r="C83" i="10"/>
  <c r="C82" i="10"/>
  <c r="C81" i="10"/>
  <c r="C80" i="10"/>
  <c r="C79" i="10"/>
  <c r="C78" i="10"/>
  <c r="C77" i="10"/>
  <c r="C76" i="10"/>
  <c r="C75" i="10"/>
  <c r="C74" i="10"/>
  <c r="C73" i="10"/>
  <c r="C72" i="10"/>
  <c r="C71" i="10"/>
  <c r="A9" i="10"/>
  <c r="A10" i="10" s="1"/>
  <c r="A11" i="10" s="1"/>
  <c r="A12" i="10" s="1"/>
  <c r="A13" i="10" s="1"/>
  <c r="A14" i="10" s="1"/>
  <c r="A15" i="10" s="1"/>
  <c r="A16" i="10" s="1"/>
  <c r="A17" i="10" s="1"/>
  <c r="A18" i="10" s="1"/>
  <c r="A19" i="10" s="1"/>
  <c r="A20" i="10" s="1"/>
  <c r="A21" i="10" s="1"/>
  <c r="A22" i="10" s="1"/>
  <c r="A23" i="10" s="1"/>
  <c r="A24" i="10" s="1"/>
  <c r="A28" i="10" s="1"/>
  <c r="A29" i="10" s="1"/>
  <c r="A30" i="10" s="1"/>
  <c r="A31" i="10" s="1"/>
  <c r="A32" i="10" s="1"/>
  <c r="A33" i="10" s="1"/>
  <c r="A34" i="10" s="1"/>
  <c r="A35" i="10" s="1"/>
  <c r="A36" i="10" s="1"/>
  <c r="A37" i="10" s="1"/>
  <c r="A38" i="10" s="1"/>
  <c r="A42" i="10" s="1"/>
  <c r="A43" i="10" s="1"/>
  <c r="A44" i="10" s="1"/>
  <c r="A45" i="10" s="1"/>
  <c r="A46" i="10" s="1"/>
  <c r="A47" i="10" s="1"/>
  <c r="A51" i="10" s="1"/>
  <c r="A52" i="10" s="1"/>
  <c r="A53" i="10" s="1"/>
  <c r="A54" i="10" s="1"/>
  <c r="A55" i="10" s="1"/>
  <c r="A56" i="10" s="1"/>
  <c r="A60" i="10" s="1"/>
  <c r="A61" i="10" s="1"/>
  <c r="A62" i="10" s="1"/>
  <c r="A63" i="10" s="1"/>
  <c r="A64" i="10" s="1"/>
  <c r="A65" i="10" s="1"/>
  <c r="A66" i="10" s="1"/>
  <c r="A67" i="10" s="1"/>
  <c r="A71" i="10" s="1"/>
  <c r="A72" i="10" s="1"/>
  <c r="A73" i="10" s="1"/>
  <c r="A74" i="10" s="1"/>
  <c r="A75" i="10" s="1"/>
  <c r="A76" i="10" s="1"/>
  <c r="A77" i="10" s="1"/>
  <c r="A78" i="10" s="1"/>
  <c r="A79" i="10" s="1"/>
  <c r="A80" i="10" s="1"/>
  <c r="A81" i="10" s="1"/>
  <c r="A82" i="10" s="1"/>
  <c r="A83" i="10" s="1"/>
  <c r="A84" i="10" s="1"/>
  <c r="A85" i="10" s="1"/>
  <c r="A86" i="10" s="1"/>
  <c r="A87" i="10" s="1"/>
  <c r="C70" i="10"/>
  <c r="C67" i="10"/>
  <c r="C66" i="10"/>
  <c r="C65" i="10"/>
  <c r="C64" i="10"/>
  <c r="C63" i="10"/>
  <c r="C62" i="10"/>
  <c r="C61" i="10"/>
  <c r="C60" i="10"/>
  <c r="C59" i="10"/>
  <c r="C56" i="10"/>
  <c r="C55" i="10"/>
  <c r="C54" i="10"/>
  <c r="C53" i="10"/>
  <c r="C52" i="10"/>
  <c r="C51" i="10"/>
  <c r="C50" i="10"/>
  <c r="C47" i="10"/>
  <c r="C46" i="10"/>
  <c r="C45" i="10"/>
  <c r="C44" i="10"/>
  <c r="C43" i="10"/>
  <c r="C42" i="10"/>
  <c r="C41" i="10"/>
  <c r="C38" i="10"/>
  <c r="C37" i="10"/>
  <c r="C36" i="10"/>
  <c r="C35" i="10"/>
  <c r="C34" i="10"/>
  <c r="C33" i="10"/>
  <c r="C32" i="10"/>
  <c r="C31" i="10"/>
  <c r="C30" i="10"/>
  <c r="C29" i="10"/>
  <c r="C28" i="10"/>
  <c r="C27" i="10"/>
  <c r="C24" i="10"/>
  <c r="C23" i="10"/>
  <c r="C22" i="10"/>
  <c r="C21" i="10"/>
  <c r="C20" i="10"/>
  <c r="C19" i="10"/>
  <c r="C18" i="10"/>
  <c r="C17" i="10"/>
  <c r="C16" i="10"/>
  <c r="C15" i="10"/>
  <c r="C14" i="10"/>
  <c r="C13" i="10"/>
  <c r="C12" i="10"/>
  <c r="C11" i="10"/>
  <c r="C10" i="10"/>
  <c r="C9" i="10"/>
  <c r="C8" i="10"/>
  <c r="A9" i="4" l="1"/>
  <c r="A10" i="4" s="1"/>
  <c r="A11" i="4" s="1"/>
  <c r="A12" i="4" s="1"/>
  <c r="A13" i="4" s="1"/>
  <c r="A14" i="4" s="1"/>
  <c r="A15" i="4" s="1"/>
  <c r="A16" i="4" s="1"/>
  <c r="A17" i="4" s="1"/>
  <c r="A18" i="4" s="1"/>
  <c r="A19" i="4" s="1"/>
  <c r="A20" i="4" s="1"/>
  <c r="A21" i="4" s="1"/>
  <c r="A22" i="4" s="1"/>
  <c r="A23" i="4" s="1"/>
  <c r="A24" i="4" s="1"/>
  <c r="A25" i="4" s="1"/>
  <c r="A26" i="4" s="1"/>
  <c r="A27" i="4" s="1"/>
  <c r="A28" i="4" s="1"/>
  <c r="A29" i="4" s="1"/>
  <c r="A30" i="4" s="1"/>
  <c r="A31" i="4" s="1"/>
  <c r="A32" i="4" s="1"/>
  <c r="A33" i="4" s="1"/>
  <c r="A34" i="4" s="1"/>
  <c r="A35" i="4" s="1"/>
  <c r="A36" i="4" s="1"/>
  <c r="A37" i="4" s="1"/>
  <c r="A38" i="4" s="1"/>
  <c r="A39" i="4" s="1"/>
  <c r="A40" i="4" s="1"/>
  <c r="A41" i="4" s="1"/>
  <c r="A42" i="4" s="1"/>
  <c r="A43" i="4" s="1"/>
  <c r="A44" i="4" s="1"/>
  <c r="A45" i="4" s="1"/>
  <c r="A46" i="4" s="1"/>
  <c r="A47" i="4" s="1"/>
  <c r="A48" i="4" s="1"/>
  <c r="A49" i="4" s="1"/>
  <c r="A50" i="4" s="1"/>
  <c r="A51" i="4" s="1"/>
  <c r="A52" i="4" s="1"/>
  <c r="A53" i="4" s="1"/>
  <c r="A54" i="4" s="1"/>
  <c r="A55" i="4" s="1"/>
  <c r="A56" i="4" s="1"/>
  <c r="A57" i="4" s="1"/>
  <c r="A58" i="4" s="1"/>
  <c r="A59" i="4" s="1"/>
  <c r="A60" i="4" s="1"/>
  <c r="A61" i="4" s="1"/>
  <c r="A62" i="4" s="1"/>
  <c r="A63" i="4" s="1"/>
  <c r="A64" i="4" s="1"/>
  <c r="A65" i="4" s="1"/>
  <c r="A66" i="4" s="1"/>
  <c r="A67" i="4" s="1"/>
  <c r="A68" i="4" s="1"/>
  <c r="A69" i="4" s="1"/>
  <c r="A70" i="4" s="1"/>
  <c r="A71" i="4" s="1"/>
  <c r="A72" i="4" s="1"/>
  <c r="A73" i="4" s="1"/>
  <c r="A74" i="4" s="1"/>
  <c r="A75" i="4" s="1"/>
  <c r="A76" i="4" s="1"/>
  <c r="A77" i="4" s="1"/>
  <c r="A78" i="4" s="1"/>
  <c r="A79" i="4" s="1"/>
  <c r="A80" i="4" s="1"/>
  <c r="A81" i="4" s="1"/>
  <c r="A82" i="4" s="1"/>
  <c r="A83" i="4" s="1"/>
  <c r="A84" i="4" s="1"/>
  <c r="A85" i="4" s="1"/>
  <c r="A86" i="4" s="1"/>
  <c r="A87" i="4" s="1"/>
  <c r="A88" i="4" s="1"/>
  <c r="R9" i="4" l="1"/>
  <c r="R10" i="4" s="1"/>
  <c r="R11" i="4" s="1"/>
  <c r="R12" i="4" s="1"/>
  <c r="R13" i="4" s="1"/>
  <c r="R14" i="4" s="1"/>
  <c r="R15" i="4" s="1"/>
  <c r="R16" i="4" s="1"/>
  <c r="R17" i="4" s="1"/>
  <c r="R18" i="4" s="1"/>
  <c r="R19" i="4" s="1"/>
  <c r="R20" i="4" s="1"/>
  <c r="R21" i="4" s="1"/>
  <c r="R22" i="4" s="1"/>
  <c r="R23" i="4" s="1"/>
  <c r="R24" i="4" s="1"/>
  <c r="R25" i="4" s="1"/>
  <c r="R26" i="4" s="1"/>
  <c r="R27" i="4" s="1"/>
  <c r="R28" i="4" s="1"/>
  <c r="R29" i="4" s="1"/>
  <c r="R30" i="4" s="1"/>
  <c r="R31" i="4" s="1"/>
  <c r="R32" i="4" s="1"/>
  <c r="R33" i="4" s="1"/>
  <c r="R34" i="4" s="1"/>
  <c r="R35" i="4" s="1"/>
  <c r="R36" i="4" s="1"/>
  <c r="R37" i="4" s="1"/>
  <c r="R38" i="4" s="1"/>
  <c r="R39" i="4" s="1"/>
  <c r="R40" i="4" s="1"/>
  <c r="R41" i="4" s="1"/>
  <c r="R42" i="4" s="1"/>
  <c r="R43" i="4" s="1"/>
  <c r="R44" i="4" s="1"/>
  <c r="R45" i="4" s="1"/>
  <c r="R46" i="4" s="1"/>
  <c r="R47" i="4" s="1"/>
  <c r="R48" i="4" s="1"/>
  <c r="R49" i="4" s="1"/>
  <c r="R50" i="4" s="1"/>
  <c r="R51" i="4" s="1"/>
  <c r="R52" i="4" s="1"/>
  <c r="R53" i="4" s="1"/>
  <c r="R54" i="4" s="1"/>
  <c r="R55" i="4" s="1"/>
  <c r="R56" i="4" s="1"/>
  <c r="R57" i="4" s="1"/>
  <c r="R58" i="4" s="1"/>
  <c r="R59" i="4" s="1"/>
  <c r="R60" i="4" s="1"/>
  <c r="R61" i="4" s="1"/>
  <c r="R62" i="4" s="1"/>
  <c r="R63" i="4" s="1"/>
  <c r="R64" i="4" s="1"/>
  <c r="R65" i="4" s="1"/>
  <c r="P88" i="4"/>
  <c r="G101" i="10" s="1"/>
  <c r="O88" i="4"/>
  <c r="F101" i="10" s="1"/>
  <c r="N88" i="4"/>
  <c r="E101" i="10" s="1"/>
  <c r="M88" i="4"/>
  <c r="P87" i="4"/>
  <c r="G100" i="10" s="1"/>
  <c r="O87" i="4"/>
  <c r="F100" i="10" s="1"/>
  <c r="N87" i="4"/>
  <c r="E100" i="10" s="1"/>
  <c r="M87" i="4"/>
  <c r="D100" i="10" s="1"/>
  <c r="P86" i="4"/>
  <c r="G98" i="10" s="1"/>
  <c r="O86" i="4"/>
  <c r="F98" i="10" s="1"/>
  <c r="N86" i="4"/>
  <c r="E98" i="10" s="1"/>
  <c r="M86" i="4"/>
  <c r="D98" i="10" s="1"/>
  <c r="P85" i="4"/>
  <c r="G97" i="10" s="1"/>
  <c r="O85" i="4"/>
  <c r="F97" i="10" s="1"/>
  <c r="N85" i="4"/>
  <c r="E97" i="10" s="1"/>
  <c r="M85" i="4"/>
  <c r="D97" i="10" s="1"/>
  <c r="P84" i="4"/>
  <c r="G96" i="10" s="1"/>
  <c r="O84" i="4"/>
  <c r="F96" i="10" s="1"/>
  <c r="N84" i="4"/>
  <c r="E96" i="10" s="1"/>
  <c r="M84" i="4"/>
  <c r="D96" i="10" s="1"/>
  <c r="P83" i="4"/>
  <c r="G95" i="10" s="1"/>
  <c r="O83" i="4"/>
  <c r="F95" i="10" s="1"/>
  <c r="N83" i="4"/>
  <c r="E95" i="10" s="1"/>
  <c r="M83" i="4"/>
  <c r="D95" i="10" s="1"/>
  <c r="P82" i="4"/>
  <c r="G94" i="10" s="1"/>
  <c r="O82" i="4"/>
  <c r="F94" i="10" s="1"/>
  <c r="N82" i="4"/>
  <c r="E94" i="10" s="1"/>
  <c r="M82" i="4"/>
  <c r="D94" i="10" s="1"/>
  <c r="P81" i="4"/>
  <c r="G93" i="10" s="1"/>
  <c r="O81" i="4"/>
  <c r="F93" i="10" s="1"/>
  <c r="N81" i="4"/>
  <c r="E93" i="10" s="1"/>
  <c r="M81" i="4"/>
  <c r="D93" i="10" s="1"/>
  <c r="P80" i="4"/>
  <c r="G92" i="10" s="1"/>
  <c r="O80" i="4"/>
  <c r="F92" i="10" s="1"/>
  <c r="N80" i="4"/>
  <c r="E92" i="10" s="1"/>
  <c r="M80" i="4"/>
  <c r="D92" i="10" s="1"/>
  <c r="O92" i="10" l="1"/>
  <c r="H93" i="10"/>
  <c r="O100" i="10"/>
  <c r="D101" i="10"/>
  <c r="L88" i="4"/>
  <c r="J101" i="10" s="1"/>
  <c r="K101" i="10" s="1"/>
  <c r="H92" i="10"/>
  <c r="O93" i="10"/>
  <c r="H100" i="10"/>
  <c r="R66" i="4"/>
  <c r="R67" i="4" s="1"/>
  <c r="R68" i="4" s="1"/>
  <c r="R69" i="4" s="1"/>
  <c r="R70" i="4" s="1"/>
  <c r="R71" i="4" s="1"/>
  <c r="R72" i="4" s="1"/>
  <c r="R73" i="4" s="1"/>
  <c r="R74" i="4" s="1"/>
  <c r="R75" i="4" s="1"/>
  <c r="R76" i="4" s="1"/>
  <c r="R77" i="4" s="1"/>
  <c r="R78" i="4" s="1"/>
  <c r="R79" i="4" s="1"/>
  <c r="R80" i="4" s="1"/>
  <c r="R81" i="4" s="1"/>
  <c r="R82" i="4" s="1"/>
  <c r="R83" i="4" s="1"/>
  <c r="R84" i="4" s="1"/>
  <c r="R85" i="4" s="1"/>
  <c r="R86" i="4" s="1"/>
  <c r="R87" i="4" s="1"/>
  <c r="R88" i="4" s="1"/>
  <c r="AL78" i="7"/>
  <c r="AL80" i="7"/>
  <c r="Q83" i="4" s="1"/>
  <c r="AL82" i="7"/>
  <c r="L85" i="4" s="1"/>
  <c r="J97" i="10" s="1"/>
  <c r="K97" i="10" s="1"/>
  <c r="AL84" i="7"/>
  <c r="AL77" i="7"/>
  <c r="AL79" i="7"/>
  <c r="K82" i="4" s="1"/>
  <c r="AL81" i="7"/>
  <c r="Q84" i="4" s="1"/>
  <c r="AL83" i="7"/>
  <c r="K86" i="4" s="1"/>
  <c r="AL85" i="7"/>
  <c r="Q80" i="4"/>
  <c r="P79" i="4"/>
  <c r="G91" i="10" s="1"/>
  <c r="O79" i="4"/>
  <c r="F91" i="10" s="1"/>
  <c r="N79" i="4"/>
  <c r="E91" i="10" s="1"/>
  <c r="P78" i="4"/>
  <c r="G90" i="10" s="1"/>
  <c r="O78" i="4"/>
  <c r="F90" i="10" s="1"/>
  <c r="N78" i="4"/>
  <c r="E90" i="10" s="1"/>
  <c r="M78" i="4"/>
  <c r="D90" i="10" s="1"/>
  <c r="P77" i="4"/>
  <c r="G87" i="10" s="1"/>
  <c r="O77" i="4"/>
  <c r="F87" i="10" s="1"/>
  <c r="N77" i="4"/>
  <c r="E87" i="10" s="1"/>
  <c r="P76" i="4"/>
  <c r="G86" i="10" s="1"/>
  <c r="O76" i="4"/>
  <c r="F86" i="10" s="1"/>
  <c r="N76" i="4"/>
  <c r="E86" i="10" s="1"/>
  <c r="P75" i="4"/>
  <c r="G85" i="10" s="1"/>
  <c r="O75" i="4"/>
  <c r="F85" i="10" s="1"/>
  <c r="N75" i="4"/>
  <c r="E85" i="10" s="1"/>
  <c r="P74" i="4"/>
  <c r="G84" i="10" s="1"/>
  <c r="O74" i="4"/>
  <c r="F84" i="10" s="1"/>
  <c r="N74" i="4"/>
  <c r="E84" i="10" s="1"/>
  <c r="P73" i="4"/>
  <c r="G83" i="10" s="1"/>
  <c r="O73" i="4"/>
  <c r="F83" i="10" s="1"/>
  <c r="N73" i="4"/>
  <c r="E83" i="10" s="1"/>
  <c r="P72" i="4"/>
  <c r="G82" i="10" s="1"/>
  <c r="O72" i="4"/>
  <c r="F82" i="10" s="1"/>
  <c r="N72" i="4"/>
  <c r="E82" i="10" s="1"/>
  <c r="P71" i="4"/>
  <c r="G81" i="10" s="1"/>
  <c r="O71" i="4"/>
  <c r="F81" i="10" s="1"/>
  <c r="N71" i="4"/>
  <c r="E81" i="10" s="1"/>
  <c r="P70" i="4"/>
  <c r="G80" i="10" s="1"/>
  <c r="O70" i="4"/>
  <c r="F80" i="10" s="1"/>
  <c r="N70" i="4"/>
  <c r="E80" i="10" s="1"/>
  <c r="P69" i="4"/>
  <c r="G79" i="10" s="1"/>
  <c r="O69" i="4"/>
  <c r="F79" i="10" s="1"/>
  <c r="N69" i="4"/>
  <c r="E79" i="10" s="1"/>
  <c r="P68" i="4"/>
  <c r="G78" i="10" s="1"/>
  <c r="O68" i="4"/>
  <c r="F78" i="10" s="1"/>
  <c r="N68" i="4"/>
  <c r="E78" i="10" s="1"/>
  <c r="P67" i="4"/>
  <c r="G77" i="10" s="1"/>
  <c r="O67" i="4"/>
  <c r="F77" i="10" s="1"/>
  <c r="N67" i="4"/>
  <c r="E77" i="10" s="1"/>
  <c r="P66" i="4"/>
  <c r="G76" i="10" s="1"/>
  <c r="O66" i="4"/>
  <c r="F76" i="10" s="1"/>
  <c r="N66" i="4"/>
  <c r="E76" i="10" s="1"/>
  <c r="M66" i="4"/>
  <c r="D76" i="10" s="1"/>
  <c r="P65" i="4"/>
  <c r="G75" i="10" s="1"/>
  <c r="O65" i="4"/>
  <c r="F75" i="10" s="1"/>
  <c r="N65" i="4"/>
  <c r="E75" i="10" s="1"/>
  <c r="M65" i="4"/>
  <c r="D75" i="10" s="1"/>
  <c r="P64" i="4"/>
  <c r="G74" i="10" s="1"/>
  <c r="O64" i="4"/>
  <c r="F74" i="10" s="1"/>
  <c r="N64" i="4"/>
  <c r="E74" i="10" s="1"/>
  <c r="P63" i="4"/>
  <c r="G73" i="10" s="1"/>
  <c r="O63" i="4"/>
  <c r="F73" i="10" s="1"/>
  <c r="N63" i="4"/>
  <c r="E73" i="10" s="1"/>
  <c r="P62" i="4"/>
  <c r="G72" i="10" s="1"/>
  <c r="O62" i="4"/>
  <c r="F72" i="10" s="1"/>
  <c r="N62" i="4"/>
  <c r="E72" i="10" s="1"/>
  <c r="P61" i="4"/>
  <c r="G71" i="10" s="1"/>
  <c r="O61" i="4"/>
  <c r="F71" i="10" s="1"/>
  <c r="N61" i="4"/>
  <c r="E71" i="10" s="1"/>
  <c r="P60" i="4"/>
  <c r="G70" i="10" s="1"/>
  <c r="O60" i="4"/>
  <c r="F70" i="10" s="1"/>
  <c r="N60" i="4"/>
  <c r="E70" i="10" s="1"/>
  <c r="P59" i="4"/>
  <c r="G67" i="10" s="1"/>
  <c r="O59" i="4"/>
  <c r="F67" i="10" s="1"/>
  <c r="N59" i="4"/>
  <c r="E67" i="10" s="1"/>
  <c r="P58" i="4"/>
  <c r="G66" i="10" s="1"/>
  <c r="O58" i="4"/>
  <c r="F66" i="10" s="1"/>
  <c r="N58" i="4"/>
  <c r="E66" i="10" s="1"/>
  <c r="P57" i="4"/>
  <c r="G65" i="10" s="1"/>
  <c r="O57" i="4"/>
  <c r="F65" i="10" s="1"/>
  <c r="N57" i="4"/>
  <c r="E65" i="10" s="1"/>
  <c r="P56" i="4"/>
  <c r="G64" i="10" s="1"/>
  <c r="O56" i="4"/>
  <c r="F64" i="10" s="1"/>
  <c r="N56" i="4"/>
  <c r="E64" i="10" s="1"/>
  <c r="P55" i="4"/>
  <c r="G63" i="10" s="1"/>
  <c r="O55" i="4"/>
  <c r="F63" i="10" s="1"/>
  <c r="N55" i="4"/>
  <c r="E63" i="10" s="1"/>
  <c r="P54" i="4"/>
  <c r="G62" i="10" s="1"/>
  <c r="O54" i="4"/>
  <c r="F62" i="10" s="1"/>
  <c r="N54" i="4"/>
  <c r="E62" i="10" s="1"/>
  <c r="P53" i="4"/>
  <c r="G61" i="10" s="1"/>
  <c r="O53" i="4"/>
  <c r="F61" i="10" s="1"/>
  <c r="N53" i="4"/>
  <c r="E61" i="10" s="1"/>
  <c r="P52" i="4"/>
  <c r="G60" i="10" s="1"/>
  <c r="O52" i="4"/>
  <c r="F60" i="10" s="1"/>
  <c r="N52" i="4"/>
  <c r="E60" i="10" s="1"/>
  <c r="P51" i="4"/>
  <c r="G59" i="10" s="1"/>
  <c r="O51" i="4"/>
  <c r="F59" i="10" s="1"/>
  <c r="N51" i="4"/>
  <c r="E59" i="10" s="1"/>
  <c r="P50" i="4"/>
  <c r="G56" i="10" s="1"/>
  <c r="O50" i="4"/>
  <c r="F56" i="10" s="1"/>
  <c r="N50" i="4"/>
  <c r="E56" i="10" s="1"/>
  <c r="P49" i="4"/>
  <c r="G55" i="10" s="1"/>
  <c r="O49" i="4"/>
  <c r="F55" i="10" s="1"/>
  <c r="N49" i="4"/>
  <c r="E55" i="10" s="1"/>
  <c r="P48" i="4"/>
  <c r="G54" i="10" s="1"/>
  <c r="O48" i="4"/>
  <c r="F54" i="10" s="1"/>
  <c r="N48" i="4"/>
  <c r="E54" i="10" s="1"/>
  <c r="P47" i="4"/>
  <c r="G53" i="10" s="1"/>
  <c r="O47" i="4"/>
  <c r="F53" i="10" s="1"/>
  <c r="N47" i="4"/>
  <c r="E53" i="10" s="1"/>
  <c r="P46" i="4"/>
  <c r="G52" i="10" s="1"/>
  <c r="O46" i="4"/>
  <c r="F52" i="10" s="1"/>
  <c r="N46" i="4"/>
  <c r="E52" i="10" s="1"/>
  <c r="P45" i="4"/>
  <c r="G51" i="10" s="1"/>
  <c r="O45" i="4"/>
  <c r="F51" i="10" s="1"/>
  <c r="N45" i="4"/>
  <c r="E51" i="10" s="1"/>
  <c r="P44" i="4"/>
  <c r="G50" i="10" s="1"/>
  <c r="O44" i="4"/>
  <c r="F50" i="10" s="1"/>
  <c r="N44" i="4"/>
  <c r="E50" i="10" s="1"/>
  <c r="P43" i="4"/>
  <c r="G47" i="10" s="1"/>
  <c r="O43" i="4"/>
  <c r="F47" i="10" s="1"/>
  <c r="N43" i="4"/>
  <c r="E47" i="10" s="1"/>
  <c r="P42" i="4"/>
  <c r="G46" i="10" s="1"/>
  <c r="O42" i="4"/>
  <c r="F46" i="10" s="1"/>
  <c r="N42" i="4"/>
  <c r="E46" i="10" s="1"/>
  <c r="P41" i="4"/>
  <c r="G45" i="10" s="1"/>
  <c r="O41" i="4"/>
  <c r="F45" i="10" s="1"/>
  <c r="N41" i="4"/>
  <c r="E45" i="10" s="1"/>
  <c r="P40" i="4"/>
  <c r="G44" i="10" s="1"/>
  <c r="O40" i="4"/>
  <c r="F44" i="10" s="1"/>
  <c r="N40" i="4"/>
  <c r="E44" i="10" s="1"/>
  <c r="P39" i="4"/>
  <c r="G43" i="10" s="1"/>
  <c r="O39" i="4"/>
  <c r="F43" i="10" s="1"/>
  <c r="N39" i="4"/>
  <c r="E43" i="10" s="1"/>
  <c r="P38" i="4"/>
  <c r="G42" i="10" s="1"/>
  <c r="O38" i="4"/>
  <c r="F42" i="10" s="1"/>
  <c r="N38" i="4"/>
  <c r="E42" i="10" s="1"/>
  <c r="M38" i="4"/>
  <c r="P37" i="4"/>
  <c r="G41" i="10" s="1"/>
  <c r="O37" i="4"/>
  <c r="F41" i="10" s="1"/>
  <c r="N37" i="4"/>
  <c r="E41" i="10" s="1"/>
  <c r="M37" i="4"/>
  <c r="P36" i="4"/>
  <c r="G38" i="10" s="1"/>
  <c r="O36" i="4"/>
  <c r="F38" i="10" s="1"/>
  <c r="N36" i="4"/>
  <c r="E38" i="10" s="1"/>
  <c r="M36" i="4"/>
  <c r="P35" i="4"/>
  <c r="G37" i="10" s="1"/>
  <c r="O35" i="4"/>
  <c r="F37" i="10" s="1"/>
  <c r="N35" i="4"/>
  <c r="E37" i="10" s="1"/>
  <c r="M35" i="4"/>
  <c r="P34" i="4"/>
  <c r="G36" i="10" s="1"/>
  <c r="O34" i="4"/>
  <c r="F36" i="10" s="1"/>
  <c r="N34" i="4"/>
  <c r="E36" i="10" s="1"/>
  <c r="M34" i="4"/>
  <c r="P33" i="4"/>
  <c r="G35" i="10" s="1"/>
  <c r="O33" i="4"/>
  <c r="F35" i="10" s="1"/>
  <c r="N33" i="4"/>
  <c r="E35" i="10" s="1"/>
  <c r="M33" i="4"/>
  <c r="P32" i="4"/>
  <c r="G34" i="10" s="1"/>
  <c r="O32" i="4"/>
  <c r="F34" i="10" s="1"/>
  <c r="N32" i="4"/>
  <c r="E34" i="10" s="1"/>
  <c r="M32" i="4"/>
  <c r="P31" i="4"/>
  <c r="G33" i="10" s="1"/>
  <c r="O31" i="4"/>
  <c r="F33" i="10" s="1"/>
  <c r="N31" i="4"/>
  <c r="E33" i="10" s="1"/>
  <c r="M31" i="4"/>
  <c r="P30" i="4"/>
  <c r="G32" i="10" s="1"/>
  <c r="O30" i="4"/>
  <c r="F32" i="10" s="1"/>
  <c r="N30" i="4"/>
  <c r="E32" i="10" s="1"/>
  <c r="M30" i="4"/>
  <c r="P29" i="4"/>
  <c r="G31" i="10" s="1"/>
  <c r="O29" i="4"/>
  <c r="F31" i="10" s="1"/>
  <c r="N29" i="4"/>
  <c r="E31" i="10" s="1"/>
  <c r="M29" i="4"/>
  <c r="P28" i="4"/>
  <c r="G30" i="10" s="1"/>
  <c r="O28" i="4"/>
  <c r="F30" i="10" s="1"/>
  <c r="N28" i="4"/>
  <c r="E30" i="10" s="1"/>
  <c r="M28" i="4"/>
  <c r="P27" i="4"/>
  <c r="G29" i="10" s="1"/>
  <c r="O27" i="4"/>
  <c r="F29" i="10" s="1"/>
  <c r="N27" i="4"/>
  <c r="E29" i="10" s="1"/>
  <c r="M27" i="4"/>
  <c r="P26" i="4"/>
  <c r="G28" i="10" s="1"/>
  <c r="O26" i="4"/>
  <c r="F28" i="10" s="1"/>
  <c r="N26" i="4"/>
  <c r="E28" i="10" s="1"/>
  <c r="M26" i="4"/>
  <c r="P25" i="4"/>
  <c r="G27" i="10" s="1"/>
  <c r="O25" i="4"/>
  <c r="F27" i="10" s="1"/>
  <c r="N25" i="4"/>
  <c r="E27" i="10" s="1"/>
  <c r="M25" i="4"/>
  <c r="P24" i="4"/>
  <c r="G24" i="10" s="1"/>
  <c r="O24" i="4"/>
  <c r="F24" i="10" s="1"/>
  <c r="N24" i="4"/>
  <c r="E24" i="10" s="1"/>
  <c r="M24" i="4"/>
  <c r="P23" i="4"/>
  <c r="G23" i="10" s="1"/>
  <c r="O23" i="4"/>
  <c r="F23" i="10" s="1"/>
  <c r="N23" i="4"/>
  <c r="E23" i="10" s="1"/>
  <c r="M23" i="4"/>
  <c r="P22" i="4"/>
  <c r="G22" i="10" s="1"/>
  <c r="O22" i="4"/>
  <c r="F22" i="10" s="1"/>
  <c r="N22" i="4"/>
  <c r="E22" i="10" s="1"/>
  <c r="M22" i="4"/>
  <c r="P21" i="4"/>
  <c r="G21" i="10" s="1"/>
  <c r="O21" i="4"/>
  <c r="F21" i="10" s="1"/>
  <c r="N21" i="4"/>
  <c r="E21" i="10" s="1"/>
  <c r="M21" i="4"/>
  <c r="P20" i="4"/>
  <c r="G20" i="10" s="1"/>
  <c r="O20" i="4"/>
  <c r="F20" i="10" s="1"/>
  <c r="N20" i="4"/>
  <c r="E20" i="10" s="1"/>
  <c r="M20" i="4"/>
  <c r="P19" i="4"/>
  <c r="G19" i="10" s="1"/>
  <c r="O19" i="4"/>
  <c r="F19" i="10" s="1"/>
  <c r="N19" i="4"/>
  <c r="E19" i="10" s="1"/>
  <c r="M19" i="4"/>
  <c r="P18" i="4"/>
  <c r="G18" i="10" s="1"/>
  <c r="O18" i="4"/>
  <c r="F18" i="10" s="1"/>
  <c r="N18" i="4"/>
  <c r="E18" i="10" s="1"/>
  <c r="M18" i="4"/>
  <c r="P17" i="4"/>
  <c r="G17" i="10" s="1"/>
  <c r="O17" i="4"/>
  <c r="F17" i="10" s="1"/>
  <c r="N17" i="4"/>
  <c r="E17" i="10" s="1"/>
  <c r="M17" i="4"/>
  <c r="P16" i="4"/>
  <c r="G16" i="10" s="1"/>
  <c r="O16" i="4"/>
  <c r="F16" i="10" s="1"/>
  <c r="N16" i="4"/>
  <c r="E16" i="10" s="1"/>
  <c r="M16" i="4"/>
  <c r="P15" i="4"/>
  <c r="G15" i="10" s="1"/>
  <c r="O15" i="4"/>
  <c r="F15" i="10" s="1"/>
  <c r="N15" i="4"/>
  <c r="E15" i="10" s="1"/>
  <c r="M15" i="4"/>
  <c r="P14" i="4"/>
  <c r="G14" i="10" s="1"/>
  <c r="O14" i="4"/>
  <c r="F14" i="10" s="1"/>
  <c r="N14" i="4"/>
  <c r="E14" i="10" s="1"/>
  <c r="M14" i="4"/>
  <c r="P13" i="4"/>
  <c r="G13" i="10" s="1"/>
  <c r="O13" i="4"/>
  <c r="F13" i="10" s="1"/>
  <c r="N13" i="4"/>
  <c r="E13" i="10" s="1"/>
  <c r="M13" i="4"/>
  <c r="P12" i="4"/>
  <c r="G12" i="10" s="1"/>
  <c r="O12" i="4"/>
  <c r="F12" i="10" s="1"/>
  <c r="N12" i="4"/>
  <c r="E12" i="10" s="1"/>
  <c r="M12" i="4"/>
  <c r="P11" i="4"/>
  <c r="G11" i="10" s="1"/>
  <c r="O11" i="4"/>
  <c r="F11" i="10" s="1"/>
  <c r="N11" i="4"/>
  <c r="E11" i="10" s="1"/>
  <c r="M11" i="4"/>
  <c r="P10" i="4"/>
  <c r="G10" i="10" s="1"/>
  <c r="O10" i="4"/>
  <c r="F10" i="10" s="1"/>
  <c r="N10" i="4"/>
  <c r="E10" i="10" s="1"/>
  <c r="M10" i="4"/>
  <c r="P9" i="4"/>
  <c r="G9" i="10" s="1"/>
  <c r="O9" i="4"/>
  <c r="F9" i="10" s="1"/>
  <c r="N9" i="4"/>
  <c r="E9" i="10" s="1"/>
  <c r="M9" i="4"/>
  <c r="A6" i="7"/>
  <c r="A7" i="7" s="1"/>
  <c r="A8" i="7" s="1"/>
  <c r="A9" i="7" s="1"/>
  <c r="A10" i="7" s="1"/>
  <c r="A11" i="7" s="1"/>
  <c r="A12" i="7" s="1"/>
  <c r="A13" i="7" s="1"/>
  <c r="A14" i="7" s="1"/>
  <c r="A15" i="7" s="1"/>
  <c r="A16" i="7" s="1"/>
  <c r="A17" i="7" s="1"/>
  <c r="A18" i="7" s="1"/>
  <c r="A19" i="7" s="1"/>
  <c r="A20" i="7" s="1"/>
  <c r="A21" i="7" s="1"/>
  <c r="A22" i="7" s="1"/>
  <c r="A23" i="7" s="1"/>
  <c r="A24" i="7" s="1"/>
  <c r="A25" i="7" s="1"/>
  <c r="A26" i="7" s="1"/>
  <c r="A27" i="7" s="1"/>
  <c r="A28" i="7" s="1"/>
  <c r="A29" i="7" s="1"/>
  <c r="A30" i="7" s="1"/>
  <c r="A31" i="7" s="1"/>
  <c r="A32" i="7" s="1"/>
  <c r="A33" i="7" s="1"/>
  <c r="A34" i="7" s="1"/>
  <c r="A35" i="7" s="1"/>
  <c r="A36" i="7" s="1"/>
  <c r="A37" i="7" s="1"/>
  <c r="A38" i="7" s="1"/>
  <c r="A39" i="7" s="1"/>
  <c r="A40" i="7" s="1"/>
  <c r="A41" i="7" s="1"/>
  <c r="A42" i="7" s="1"/>
  <c r="A43" i="7" s="1"/>
  <c r="A44" i="7" s="1"/>
  <c r="A45" i="7" s="1"/>
  <c r="A46" i="7" s="1"/>
  <c r="A47" i="7" s="1"/>
  <c r="A48" i="7" s="1"/>
  <c r="A49" i="7" s="1"/>
  <c r="A50" i="7" s="1"/>
  <c r="A51" i="7" s="1"/>
  <c r="A52" i="7" s="1"/>
  <c r="A53" i="7" s="1"/>
  <c r="A54" i="7" s="1"/>
  <c r="A55" i="7" s="1"/>
  <c r="A56" i="7" s="1"/>
  <c r="A57" i="7" s="1"/>
  <c r="A58" i="7" s="1"/>
  <c r="A59" i="7" s="1"/>
  <c r="A60" i="7" s="1"/>
  <c r="A61" i="7" s="1"/>
  <c r="A62" i="7" s="1"/>
  <c r="A63" i="7" s="1"/>
  <c r="A64" i="7" s="1"/>
  <c r="A65" i="7" s="1"/>
  <c r="A66" i="7" s="1"/>
  <c r="A67" i="7" s="1"/>
  <c r="A68" i="7" s="1"/>
  <c r="A69" i="7" s="1"/>
  <c r="A70" i="7" s="1"/>
  <c r="A71" i="7" s="1"/>
  <c r="A72" i="7" s="1"/>
  <c r="A73" i="7" s="1"/>
  <c r="A74" i="7" s="1"/>
  <c r="A75" i="7" s="1"/>
  <c r="A76" i="7" s="1"/>
  <c r="A77" i="7" s="1"/>
  <c r="A78" i="7" s="1"/>
  <c r="A79" i="7" s="1"/>
  <c r="A80" i="7" s="1"/>
  <c r="A81" i="7" s="1"/>
  <c r="A82" i="7" s="1"/>
  <c r="A83" i="7" s="1"/>
  <c r="A84" i="7" s="1"/>
  <c r="A85" i="7" s="1"/>
  <c r="P8" i="4"/>
  <c r="G8" i="10" s="1"/>
  <c r="O8" i="4"/>
  <c r="F8" i="10" s="1"/>
  <c r="N8" i="4"/>
  <c r="M8" i="4"/>
  <c r="D8" i="10" s="1"/>
  <c r="C3" i="7"/>
  <c r="D3" i="7" s="1"/>
  <c r="E3" i="7" s="1"/>
  <c r="F3" i="7" s="1"/>
  <c r="G3" i="7" s="1"/>
  <c r="H3" i="7" s="1"/>
  <c r="I3" i="7" s="1"/>
  <c r="J3" i="7" s="1"/>
  <c r="K3" i="7" s="1"/>
  <c r="L3" i="7" s="1"/>
  <c r="M3" i="7" s="1"/>
  <c r="N3" i="7" s="1"/>
  <c r="O3" i="7" s="1"/>
  <c r="P3" i="7" s="1"/>
  <c r="Q3" i="7" s="1"/>
  <c r="R3" i="7" s="1"/>
  <c r="S3" i="7" s="1"/>
  <c r="T3" i="7" s="1"/>
  <c r="U3" i="7" s="1"/>
  <c r="V3" i="7" s="1"/>
  <c r="W3" i="7" s="1"/>
  <c r="X3" i="7" s="1"/>
  <c r="Y3" i="7" s="1"/>
  <c r="Z3" i="7" s="1"/>
  <c r="AA3" i="7" s="1"/>
  <c r="H101" i="10" l="1"/>
  <c r="I101" i="10" s="1"/>
  <c r="O101" i="10"/>
  <c r="M39" i="4"/>
  <c r="D43" i="10" s="1"/>
  <c r="M40" i="4"/>
  <c r="D44" i="10" s="1"/>
  <c r="M41" i="4"/>
  <c r="D45" i="10" s="1"/>
  <c r="M42" i="4"/>
  <c r="D46" i="10" s="1"/>
  <c r="M43" i="4"/>
  <c r="D47" i="10" s="1"/>
  <c r="M44" i="4"/>
  <c r="D50" i="10" s="1"/>
  <c r="M45" i="4"/>
  <c r="D51" i="10" s="1"/>
  <c r="M46" i="4"/>
  <c r="D52" i="10" s="1"/>
  <c r="M47" i="4"/>
  <c r="D53" i="10" s="1"/>
  <c r="M48" i="4"/>
  <c r="D54" i="10" s="1"/>
  <c r="M49" i="4"/>
  <c r="D55" i="10" s="1"/>
  <c r="M50" i="4"/>
  <c r="D56" i="10" s="1"/>
  <c r="M51" i="4"/>
  <c r="D59" i="10" s="1"/>
  <c r="M52" i="4"/>
  <c r="D60" i="10" s="1"/>
  <c r="M53" i="4"/>
  <c r="D61" i="10" s="1"/>
  <c r="M54" i="4"/>
  <c r="D62" i="10" s="1"/>
  <c r="M55" i="4"/>
  <c r="D63" i="10" s="1"/>
  <c r="M56" i="4"/>
  <c r="D64" i="10" s="1"/>
  <c r="M57" i="4"/>
  <c r="D65" i="10" s="1"/>
  <c r="M58" i="4"/>
  <c r="D66" i="10" s="1"/>
  <c r="M59" i="4"/>
  <c r="D67" i="10" s="1"/>
  <c r="H76" i="10"/>
  <c r="O76" i="10"/>
  <c r="Q66" i="4"/>
  <c r="M67" i="4"/>
  <c r="D77" i="10" s="1"/>
  <c r="M68" i="4"/>
  <c r="D78" i="10" s="1"/>
  <c r="M69" i="4"/>
  <c r="D79" i="10" s="1"/>
  <c r="M70" i="4"/>
  <c r="D80" i="10" s="1"/>
  <c r="M71" i="4"/>
  <c r="D81" i="10" s="1"/>
  <c r="M72" i="4"/>
  <c r="D82" i="10" s="1"/>
  <c r="M73" i="4"/>
  <c r="D83" i="10" s="1"/>
  <c r="M74" i="4"/>
  <c r="D84" i="10" s="1"/>
  <c r="O90" i="10"/>
  <c r="H90" i="10"/>
  <c r="Q78" i="4"/>
  <c r="M79" i="4"/>
  <c r="O75" i="10"/>
  <c r="H75" i="10"/>
  <c r="Q25" i="4"/>
  <c r="D27" i="10"/>
  <c r="Q26" i="4"/>
  <c r="D28" i="10"/>
  <c r="Q28" i="4"/>
  <c r="D30" i="10"/>
  <c r="Q29" i="4"/>
  <c r="D31" i="10"/>
  <c r="Q31" i="4"/>
  <c r="D33" i="10"/>
  <c r="Q33" i="4"/>
  <c r="D35" i="10"/>
  <c r="Q36" i="4"/>
  <c r="D38" i="10"/>
  <c r="Q37" i="4"/>
  <c r="D41" i="10"/>
  <c r="Q27" i="4"/>
  <c r="D29" i="10"/>
  <c r="Q30" i="4"/>
  <c r="D32" i="10"/>
  <c r="Q32" i="4"/>
  <c r="D34" i="10"/>
  <c r="Q34" i="4"/>
  <c r="D36" i="10"/>
  <c r="Q35" i="4"/>
  <c r="D37" i="10"/>
  <c r="Q38" i="4"/>
  <c r="D42" i="10"/>
  <c r="Q9" i="4"/>
  <c r="D9" i="10"/>
  <c r="K10" i="4"/>
  <c r="D10" i="10"/>
  <c r="Q11" i="4"/>
  <c r="D11" i="10"/>
  <c r="Q12" i="4"/>
  <c r="D12" i="10"/>
  <c r="Q13" i="4"/>
  <c r="D13" i="10"/>
  <c r="Q14" i="4"/>
  <c r="D14" i="10"/>
  <c r="Q15" i="4"/>
  <c r="D15" i="10"/>
  <c r="Q16" i="4"/>
  <c r="D16" i="10"/>
  <c r="Q17" i="4"/>
  <c r="D17" i="10"/>
  <c r="Q18" i="4"/>
  <c r="D18" i="10"/>
  <c r="Q19" i="4"/>
  <c r="D19" i="10"/>
  <c r="Q20" i="4"/>
  <c r="D20" i="10"/>
  <c r="Q21" i="4"/>
  <c r="D21" i="10"/>
  <c r="Q22" i="4"/>
  <c r="D22" i="10"/>
  <c r="Q23" i="4"/>
  <c r="D23" i="10"/>
  <c r="Q24" i="4"/>
  <c r="D24" i="10"/>
  <c r="Q8" i="4"/>
  <c r="E8" i="10"/>
  <c r="H8" i="10" s="1"/>
  <c r="M75" i="4"/>
  <c r="M76" i="4"/>
  <c r="M77" i="4"/>
  <c r="M63" i="4"/>
  <c r="M62" i="4"/>
  <c r="M64" i="4"/>
  <c r="Q64" i="4" s="1"/>
  <c r="Q65" i="4"/>
  <c r="M61" i="4"/>
  <c r="M60" i="4"/>
  <c r="Q10" i="4"/>
  <c r="Q88" i="4"/>
  <c r="L86" i="4"/>
  <c r="J98" i="10" s="1"/>
  <c r="K98" i="10" s="1"/>
  <c r="Q86" i="4"/>
  <c r="L83" i="4"/>
  <c r="J95" i="10" s="1"/>
  <c r="K95" i="10" s="1"/>
  <c r="L84" i="4"/>
  <c r="J96" i="10" s="1"/>
  <c r="K96" i="10" s="1"/>
  <c r="K84" i="4"/>
  <c r="Q82" i="4"/>
  <c r="K83" i="4"/>
  <c r="Q85" i="4"/>
  <c r="K85" i="4"/>
  <c r="Q81" i="4"/>
  <c r="K81" i="4"/>
  <c r="Q87" i="4"/>
  <c r="AL5" i="7"/>
  <c r="AL6" i="7"/>
  <c r="AL7" i="7"/>
  <c r="AL8" i="7"/>
  <c r="AL9" i="7"/>
  <c r="AL10" i="7"/>
  <c r="AL11" i="7"/>
  <c r="AL12" i="7"/>
  <c r="AL13" i="7"/>
  <c r="AL14" i="7"/>
  <c r="AL15" i="7"/>
  <c r="AL16" i="7"/>
  <c r="AL17" i="7"/>
  <c r="AL18" i="7"/>
  <c r="AL19" i="7"/>
  <c r="AL20" i="7"/>
  <c r="AL21" i="7"/>
  <c r="AL22" i="7"/>
  <c r="AL23" i="7"/>
  <c r="AL24" i="7"/>
  <c r="AL25" i="7"/>
  <c r="AL26" i="7"/>
  <c r="AL27" i="7"/>
  <c r="AL28" i="7"/>
  <c r="AL29" i="7"/>
  <c r="AL30" i="7"/>
  <c r="AL31" i="7"/>
  <c r="AL32" i="7"/>
  <c r="AL33" i="7"/>
  <c r="AL34" i="7"/>
  <c r="AL35" i="7"/>
  <c r="AL36" i="7"/>
  <c r="AL37" i="7"/>
  <c r="AL38" i="7"/>
  <c r="AL39" i="7"/>
  <c r="AL40" i="7"/>
  <c r="AL41" i="7"/>
  <c r="AL42" i="7"/>
  <c r="AL43" i="7"/>
  <c r="AL44" i="7"/>
  <c r="AL45" i="7"/>
  <c r="AL46" i="7"/>
  <c r="AL47" i="7"/>
  <c r="AL48" i="7"/>
  <c r="AL49" i="7"/>
  <c r="AL50" i="7"/>
  <c r="AL51" i="7"/>
  <c r="AL52" i="7"/>
  <c r="AL53" i="7"/>
  <c r="AL54" i="7"/>
  <c r="AL55" i="7"/>
  <c r="AL56" i="7"/>
  <c r="AL57" i="7"/>
  <c r="AL58" i="7"/>
  <c r="AL59" i="7"/>
  <c r="AL60" i="7"/>
  <c r="AL61" i="7"/>
  <c r="AL62" i="7"/>
  <c r="AL63" i="7"/>
  <c r="AL64" i="7"/>
  <c r="AL65" i="7"/>
  <c r="AL66" i="7"/>
  <c r="AL67" i="7"/>
  <c r="AL68" i="7"/>
  <c r="AL69" i="7"/>
  <c r="AL70" i="7"/>
  <c r="AL71" i="7"/>
  <c r="AL72" i="7"/>
  <c r="AL73" i="7"/>
  <c r="AL74" i="7"/>
  <c r="AL75" i="7"/>
  <c r="AL76" i="7"/>
  <c r="K8" i="4"/>
  <c r="L74" i="4" l="1"/>
  <c r="J84" i="10" s="1"/>
  <c r="K84" i="10" s="1"/>
  <c r="K72" i="4"/>
  <c r="Q74" i="4"/>
  <c r="K74" i="4"/>
  <c r="Q73" i="4"/>
  <c r="Q72" i="4"/>
  <c r="Q71" i="4"/>
  <c r="Q70" i="4"/>
  <c r="Q69" i="4"/>
  <c r="Q68" i="4"/>
  <c r="Q67" i="4"/>
  <c r="Q59" i="4"/>
  <c r="Q58" i="4"/>
  <c r="Q57" i="4"/>
  <c r="Q56" i="4"/>
  <c r="Q55" i="4"/>
  <c r="Q54" i="4"/>
  <c r="Q53" i="4"/>
  <c r="Q52" i="4"/>
  <c r="Q51" i="4"/>
  <c r="Q50" i="4"/>
  <c r="Q49" i="4"/>
  <c r="Q48" i="4"/>
  <c r="Q47" i="4"/>
  <c r="Q46" i="4"/>
  <c r="Q45" i="4"/>
  <c r="Q44" i="4"/>
  <c r="Q43" i="4"/>
  <c r="Q42" i="4"/>
  <c r="Q41" i="4"/>
  <c r="Q40" i="4"/>
  <c r="Q39" i="4"/>
  <c r="D91" i="10"/>
  <c r="Q79" i="4"/>
  <c r="H80" i="10"/>
  <c r="O80" i="10"/>
  <c r="O79" i="10"/>
  <c r="H79" i="10"/>
  <c r="O78" i="10"/>
  <c r="H78" i="10"/>
  <c r="O77" i="10"/>
  <c r="H77" i="10"/>
  <c r="O67" i="10"/>
  <c r="H67" i="10"/>
  <c r="H66" i="10"/>
  <c r="O66" i="10"/>
  <c r="H65" i="10"/>
  <c r="O65" i="10"/>
  <c r="O64" i="10"/>
  <c r="H64" i="10"/>
  <c r="O63" i="10"/>
  <c r="H63" i="10"/>
  <c r="H62" i="10"/>
  <c r="O62" i="10"/>
  <c r="H61" i="10"/>
  <c r="O61" i="10"/>
  <c r="H60" i="10"/>
  <c r="O60" i="10"/>
  <c r="O59" i="10"/>
  <c r="H59" i="10"/>
  <c r="O56" i="10"/>
  <c r="H56" i="10"/>
  <c r="O55" i="10"/>
  <c r="H55" i="10"/>
  <c r="O54" i="10"/>
  <c r="H54" i="10"/>
  <c r="O53" i="10"/>
  <c r="H53" i="10"/>
  <c r="H52" i="10"/>
  <c r="O52" i="10"/>
  <c r="O51" i="10"/>
  <c r="H51" i="10"/>
  <c r="O50" i="10"/>
  <c r="H50" i="10"/>
  <c r="H47" i="10"/>
  <c r="O47" i="10"/>
  <c r="O46" i="10"/>
  <c r="H46" i="10"/>
  <c r="H45" i="10"/>
  <c r="O45" i="10"/>
  <c r="H44" i="10"/>
  <c r="O44" i="10"/>
  <c r="O43" i="10"/>
  <c r="H43" i="10"/>
  <c r="Q61" i="4"/>
  <c r="D71" i="10"/>
  <c r="K64" i="4"/>
  <c r="D74" i="10"/>
  <c r="L63" i="4"/>
  <c r="J73" i="10" s="1"/>
  <c r="K73" i="10" s="1"/>
  <c r="D73" i="10"/>
  <c r="Q76" i="4"/>
  <c r="D86" i="10"/>
  <c r="Q60" i="4"/>
  <c r="D70" i="10"/>
  <c r="L62" i="4"/>
  <c r="J72" i="10" s="1"/>
  <c r="K72" i="10" s="1"/>
  <c r="D72" i="10"/>
  <c r="Q77" i="4"/>
  <c r="D87" i="10"/>
  <c r="Q75" i="4"/>
  <c r="D85" i="10"/>
  <c r="H27" i="10"/>
  <c r="O27" i="10"/>
  <c r="H36" i="10"/>
  <c r="O36" i="10"/>
  <c r="O41" i="10"/>
  <c r="H41" i="10"/>
  <c r="H31" i="10"/>
  <c r="O31" i="10"/>
  <c r="O29" i="10"/>
  <c r="H29" i="10"/>
  <c r="H42" i="10"/>
  <c r="O42" i="10"/>
  <c r="H32" i="10"/>
  <c r="O32" i="10"/>
  <c r="O35" i="10"/>
  <c r="H35" i="10"/>
  <c r="H28" i="10"/>
  <c r="O28" i="10"/>
  <c r="O37" i="10"/>
  <c r="H37" i="10"/>
  <c r="H34" i="10"/>
  <c r="O34" i="10"/>
  <c r="H38" i="10"/>
  <c r="O38" i="10"/>
  <c r="O33" i="10"/>
  <c r="H33" i="10"/>
  <c r="H30" i="10"/>
  <c r="O30" i="10"/>
  <c r="H24" i="10"/>
  <c r="O24" i="10"/>
  <c r="H22" i="10"/>
  <c r="O22" i="10"/>
  <c r="O20" i="10"/>
  <c r="H20" i="10"/>
  <c r="H18" i="10"/>
  <c r="O18" i="10"/>
  <c r="H16" i="10"/>
  <c r="O16" i="10"/>
  <c r="O14" i="10"/>
  <c r="H14" i="10"/>
  <c r="H12" i="10"/>
  <c r="O12" i="10"/>
  <c r="H10" i="10"/>
  <c r="O10" i="10"/>
  <c r="O23" i="10"/>
  <c r="H23" i="10"/>
  <c r="H21" i="10"/>
  <c r="O21" i="10"/>
  <c r="H19" i="10"/>
  <c r="O19" i="10"/>
  <c r="H17" i="10"/>
  <c r="O17" i="10"/>
  <c r="O15" i="10"/>
  <c r="H15" i="10"/>
  <c r="O13" i="10"/>
  <c r="H13" i="10"/>
  <c r="O11" i="10"/>
  <c r="H11" i="10"/>
  <c r="O9" i="10"/>
  <c r="H9" i="10"/>
  <c r="O8" i="10"/>
  <c r="K63" i="4"/>
  <c r="Q62" i="4"/>
  <c r="L64" i="4"/>
  <c r="J74" i="10" s="1"/>
  <c r="K74" i="10" s="1"/>
  <c r="Q63" i="4"/>
  <c r="K62" i="4"/>
  <c r="K61" i="4"/>
  <c r="L61" i="4"/>
  <c r="J71" i="10" s="1"/>
  <c r="K71" i="10" s="1"/>
  <c r="K88" i="4"/>
  <c r="L80" i="4"/>
  <c r="J92" i="10" s="1"/>
  <c r="K80" i="4"/>
  <c r="L76" i="4"/>
  <c r="J86" i="10" s="1"/>
  <c r="K86" i="10" s="1"/>
  <c r="K76" i="4"/>
  <c r="K71" i="4"/>
  <c r="L71" i="4"/>
  <c r="J81" i="10" s="1"/>
  <c r="K81" i="10" s="1"/>
  <c r="L67" i="4"/>
  <c r="J77" i="10" s="1"/>
  <c r="K67" i="4"/>
  <c r="L59" i="4"/>
  <c r="J67" i="10" s="1"/>
  <c r="K59" i="4"/>
  <c r="L55" i="4"/>
  <c r="J63" i="10" s="1"/>
  <c r="K55" i="4"/>
  <c r="K51" i="4"/>
  <c r="L51" i="4"/>
  <c r="J59" i="10" s="1"/>
  <c r="L47" i="4"/>
  <c r="J53" i="10" s="1"/>
  <c r="K47" i="4"/>
  <c r="L43" i="4"/>
  <c r="K43" i="4"/>
  <c r="K37" i="4"/>
  <c r="L37" i="4"/>
  <c r="L27" i="4"/>
  <c r="J29" i="10" s="1"/>
  <c r="K27" i="4"/>
  <c r="C11" i="6" s="1"/>
  <c r="L9" i="4"/>
  <c r="J9" i="10" s="1"/>
  <c r="K9" i="10" s="1"/>
  <c r="K9" i="4"/>
  <c r="L82" i="4"/>
  <c r="J94" i="10" s="1"/>
  <c r="K94" i="10" s="1"/>
  <c r="K78" i="4"/>
  <c r="L78" i="4"/>
  <c r="K73" i="4"/>
  <c r="L73" i="4"/>
  <c r="J83" i="10" s="1"/>
  <c r="K83" i="10" s="1"/>
  <c r="K69" i="4"/>
  <c r="L69" i="4"/>
  <c r="J79" i="10" s="1"/>
  <c r="L65" i="4"/>
  <c r="J75" i="10" s="1"/>
  <c r="K75" i="10" s="1"/>
  <c r="K65" i="4"/>
  <c r="K57" i="4"/>
  <c r="L57" i="4"/>
  <c r="J65" i="10" s="1"/>
  <c r="K53" i="4"/>
  <c r="L53" i="4"/>
  <c r="J61" i="10" s="1"/>
  <c r="K49" i="4"/>
  <c r="L49" i="4"/>
  <c r="J55" i="10" s="1"/>
  <c r="L45" i="4"/>
  <c r="J51" i="10" s="1"/>
  <c r="K45" i="4"/>
  <c r="K41" i="4"/>
  <c r="L41" i="4"/>
  <c r="L39" i="4"/>
  <c r="K39" i="4"/>
  <c r="K35" i="4"/>
  <c r="L35" i="4"/>
  <c r="L33" i="4"/>
  <c r="K33" i="4"/>
  <c r="L31" i="4"/>
  <c r="K31" i="4"/>
  <c r="K29" i="4"/>
  <c r="L29" i="4"/>
  <c r="J31" i="10" s="1"/>
  <c r="L25" i="4"/>
  <c r="J27" i="10" s="1"/>
  <c r="K25" i="4"/>
  <c r="L23" i="4"/>
  <c r="J23" i="10" s="1"/>
  <c r="K23" i="10" s="1"/>
  <c r="K23" i="4"/>
  <c r="K21" i="4"/>
  <c r="L21" i="4"/>
  <c r="J21" i="10" s="1"/>
  <c r="K21" i="10" s="1"/>
  <c r="K19" i="4"/>
  <c r="L19" i="4"/>
  <c r="J19" i="10" s="1"/>
  <c r="K19" i="10" s="1"/>
  <c r="K17" i="4"/>
  <c r="L17" i="4"/>
  <c r="J17" i="10" s="1"/>
  <c r="K17" i="10" s="1"/>
  <c r="L15" i="4"/>
  <c r="J15" i="10" s="1"/>
  <c r="K15" i="10" s="1"/>
  <c r="K15" i="4"/>
  <c r="L13" i="4"/>
  <c r="J13" i="10" s="1"/>
  <c r="K13" i="10" s="1"/>
  <c r="K13" i="4"/>
  <c r="L11" i="4"/>
  <c r="J11" i="10" s="1"/>
  <c r="K11" i="10" s="1"/>
  <c r="K11" i="4"/>
  <c r="K87" i="4"/>
  <c r="L87" i="4"/>
  <c r="J100" i="10" s="1"/>
  <c r="L81" i="4"/>
  <c r="J93" i="10" s="1"/>
  <c r="L79" i="4"/>
  <c r="K79" i="4"/>
  <c r="K77" i="4"/>
  <c r="L77" i="4"/>
  <c r="J87" i="10" s="1"/>
  <c r="K87" i="10" s="1"/>
  <c r="K75" i="4"/>
  <c r="L75" i="4"/>
  <c r="J85" i="10" s="1"/>
  <c r="K85" i="10" s="1"/>
  <c r="L72" i="4"/>
  <c r="J82" i="10" s="1"/>
  <c r="K82" i="10" s="1"/>
  <c r="L70" i="4"/>
  <c r="K70" i="4"/>
  <c r="K68" i="4"/>
  <c r="L68" i="4"/>
  <c r="J78" i="10" s="1"/>
  <c r="K66" i="4"/>
  <c r="L66" i="4"/>
  <c r="J76" i="10" s="1"/>
  <c r="L60" i="4"/>
  <c r="J70" i="10" s="1"/>
  <c r="K70" i="10" s="1"/>
  <c r="K60" i="4"/>
  <c r="C16" i="6" s="1"/>
  <c r="L58" i="4"/>
  <c r="K58" i="4"/>
  <c r="K56" i="4"/>
  <c r="L56" i="4"/>
  <c r="J64" i="10" s="1"/>
  <c r="K54" i="4"/>
  <c r="L54" i="4"/>
  <c r="J62" i="10" s="1"/>
  <c r="L52" i="4"/>
  <c r="J60" i="10" s="1"/>
  <c r="K52" i="4"/>
  <c r="L50" i="4"/>
  <c r="K50" i="4"/>
  <c r="K48" i="4"/>
  <c r="L48" i="4"/>
  <c r="J54" i="10" s="1"/>
  <c r="K46" i="4"/>
  <c r="L46" i="4"/>
  <c r="J52" i="10" s="1"/>
  <c r="L44" i="4"/>
  <c r="J50" i="10" s="1"/>
  <c r="K44" i="4"/>
  <c r="L42" i="4"/>
  <c r="K42" i="4"/>
  <c r="K40" i="4"/>
  <c r="L40" i="4"/>
  <c r="K38" i="4"/>
  <c r="L38" i="4"/>
  <c r="L36" i="4"/>
  <c r="K36" i="4"/>
  <c r="L34" i="4"/>
  <c r="K34" i="4"/>
  <c r="K32" i="4"/>
  <c r="L32" i="4"/>
  <c r="K30" i="4"/>
  <c r="L30" i="4"/>
  <c r="L28" i="4"/>
  <c r="J30" i="10" s="1"/>
  <c r="K28" i="4"/>
  <c r="L26" i="4"/>
  <c r="J28" i="10" s="1"/>
  <c r="K26" i="4"/>
  <c r="L24" i="4"/>
  <c r="J24" i="10" s="1"/>
  <c r="K24" i="10" s="1"/>
  <c r="K24" i="4"/>
  <c r="K22" i="4"/>
  <c r="L22" i="4"/>
  <c r="J22" i="10" s="1"/>
  <c r="K22" i="10" s="1"/>
  <c r="L20" i="4"/>
  <c r="J20" i="10" s="1"/>
  <c r="K20" i="10" s="1"/>
  <c r="K20" i="4"/>
  <c r="L18" i="4"/>
  <c r="J18" i="10" s="1"/>
  <c r="K18" i="10" s="1"/>
  <c r="K18" i="4"/>
  <c r="K16" i="4"/>
  <c r="C8" i="6" s="1"/>
  <c r="L16" i="4"/>
  <c r="K14" i="4"/>
  <c r="L14" i="4"/>
  <c r="J14" i="10" s="1"/>
  <c r="K14" i="10" s="1"/>
  <c r="L12" i="4"/>
  <c r="J12" i="10" s="1"/>
  <c r="K12" i="10" s="1"/>
  <c r="K12" i="4"/>
  <c r="C7" i="6" s="1"/>
  <c r="L10" i="4"/>
  <c r="J10" i="10" s="1"/>
  <c r="K10" i="10" s="1"/>
  <c r="L8" i="4"/>
  <c r="J8" i="10" s="1"/>
  <c r="K8" i="10" s="1"/>
  <c r="I11" i="4"/>
  <c r="I10" i="4"/>
  <c r="I9" i="4"/>
  <c r="I8" i="4"/>
  <c r="K31" i="10" l="1"/>
  <c r="J36" i="10"/>
  <c r="K36" i="10" s="1"/>
  <c r="J38" i="10"/>
  <c r="K38" i="10" s="1"/>
  <c r="K28" i="10"/>
  <c r="J33" i="10"/>
  <c r="K33" i="10" s="1"/>
  <c r="K30" i="10"/>
  <c r="J35" i="10"/>
  <c r="K35" i="10" s="1"/>
  <c r="K27" i="10"/>
  <c r="J32" i="10"/>
  <c r="K32" i="10" s="1"/>
  <c r="K29" i="10"/>
  <c r="J34" i="10"/>
  <c r="K34" i="10" s="1"/>
  <c r="J37" i="10"/>
  <c r="K37" i="10" s="1"/>
  <c r="H91" i="10"/>
  <c r="O91" i="10"/>
  <c r="J44" i="10"/>
  <c r="K52" i="10"/>
  <c r="I52" i="10"/>
  <c r="K54" i="10"/>
  <c r="I54" i="10"/>
  <c r="K62" i="10"/>
  <c r="I62" i="10"/>
  <c r="K64" i="10"/>
  <c r="I64" i="10"/>
  <c r="K76" i="10"/>
  <c r="I76" i="10"/>
  <c r="K78" i="10"/>
  <c r="I78" i="10"/>
  <c r="H79" i="4"/>
  <c r="G79" i="4" s="1"/>
  <c r="J91" i="10"/>
  <c r="K100" i="10"/>
  <c r="I100" i="10"/>
  <c r="J45" i="10"/>
  <c r="K55" i="10"/>
  <c r="I55" i="10"/>
  <c r="K61" i="10"/>
  <c r="I61" i="10"/>
  <c r="K65" i="10"/>
  <c r="I65" i="10"/>
  <c r="K79" i="10"/>
  <c r="I79" i="10"/>
  <c r="H78" i="4"/>
  <c r="J90" i="10"/>
  <c r="H43" i="4"/>
  <c r="G43" i="4" s="1"/>
  <c r="J47" i="10"/>
  <c r="K53" i="10"/>
  <c r="I53" i="10"/>
  <c r="K63" i="10"/>
  <c r="I63" i="10"/>
  <c r="K67" i="10"/>
  <c r="I67" i="10"/>
  <c r="K77" i="10"/>
  <c r="I77" i="10"/>
  <c r="K92" i="10"/>
  <c r="I92" i="10"/>
  <c r="I29" i="10"/>
  <c r="I75" i="10"/>
  <c r="H42" i="4"/>
  <c r="J46" i="10"/>
  <c r="K50" i="10"/>
  <c r="I50" i="10"/>
  <c r="H50" i="4"/>
  <c r="G50" i="4" s="1"/>
  <c r="J56" i="10"/>
  <c r="K60" i="10"/>
  <c r="I60" i="10"/>
  <c r="J66" i="10"/>
  <c r="H58" i="4"/>
  <c r="G58" i="4" s="1"/>
  <c r="H70" i="4"/>
  <c r="J80" i="10"/>
  <c r="K93" i="10"/>
  <c r="I93" i="10"/>
  <c r="J43" i="10"/>
  <c r="K51" i="10"/>
  <c r="I51" i="10"/>
  <c r="K59" i="10"/>
  <c r="I59" i="10"/>
  <c r="H72" i="10"/>
  <c r="I72" i="10" s="1"/>
  <c r="O72" i="10"/>
  <c r="H70" i="10"/>
  <c r="I70" i="10" s="1"/>
  <c r="O70" i="10"/>
  <c r="O73" i="10"/>
  <c r="H73" i="10"/>
  <c r="I73" i="10" s="1"/>
  <c r="H74" i="10"/>
  <c r="I74" i="10" s="1"/>
  <c r="O74" i="10"/>
  <c r="O71" i="10"/>
  <c r="H71" i="10"/>
  <c r="I71" i="10" s="1"/>
  <c r="I30" i="10"/>
  <c r="I31" i="10"/>
  <c r="I8" i="10"/>
  <c r="I19" i="10"/>
  <c r="I12" i="10"/>
  <c r="I24" i="10"/>
  <c r="I27" i="10"/>
  <c r="J42" i="10"/>
  <c r="K42" i="10" s="1"/>
  <c r="I28" i="10"/>
  <c r="J41" i="10"/>
  <c r="K41" i="10" s="1"/>
  <c r="H16" i="4"/>
  <c r="G16" i="4" s="1"/>
  <c r="J16" i="10"/>
  <c r="K16" i="10" s="1"/>
  <c r="I11" i="10"/>
  <c r="I15" i="10"/>
  <c r="I23" i="10"/>
  <c r="I20" i="10"/>
  <c r="I17" i="10"/>
  <c r="I21" i="10"/>
  <c r="I10" i="10"/>
  <c r="I18" i="10"/>
  <c r="I22" i="10"/>
  <c r="I9" i="10"/>
  <c r="I13" i="10"/>
  <c r="I14" i="10"/>
  <c r="H60" i="4"/>
  <c r="H80" i="4"/>
  <c r="H66" i="4"/>
  <c r="G66" i="4" s="1"/>
  <c r="H87" i="4"/>
  <c r="E87" i="4" s="1"/>
  <c r="H75" i="4"/>
  <c r="H22" i="4"/>
  <c r="G22" i="4" s="1"/>
  <c r="H17" i="4"/>
  <c r="G17" i="4" s="1"/>
  <c r="H8" i="4"/>
  <c r="H37" i="4"/>
  <c r="H34" i="4"/>
  <c r="G34" i="4" s="1"/>
  <c r="H13" i="4"/>
  <c r="G13" i="4" s="1"/>
  <c r="H25" i="4"/>
  <c r="H28" i="4"/>
  <c r="H44" i="4"/>
  <c r="G44" i="4" s="1"/>
  <c r="H48" i="4"/>
  <c r="G48" i="4" s="1"/>
  <c r="H53" i="4"/>
  <c r="G53" i="4" s="1"/>
  <c r="H51" i="4"/>
  <c r="G42" i="4"/>
  <c r="G78" i="4"/>
  <c r="I38" i="10" l="1"/>
  <c r="I37" i="10"/>
  <c r="I35" i="10"/>
  <c r="E37" i="4"/>
  <c r="J40" i="10" s="1"/>
  <c r="K40" i="10" s="1"/>
  <c r="I36" i="10"/>
  <c r="I32" i="10"/>
  <c r="I33" i="10"/>
  <c r="D87" i="4"/>
  <c r="C13" i="5" s="1"/>
  <c r="J99" i="10"/>
  <c r="I99" i="10" s="1"/>
  <c r="E78" i="4"/>
  <c r="J89" i="10" s="1"/>
  <c r="K89" i="10" s="1"/>
  <c r="K80" i="10"/>
  <c r="I80" i="10"/>
  <c r="K56" i="10"/>
  <c r="I56" i="10"/>
  <c r="K46" i="10"/>
  <c r="I46" i="10"/>
  <c r="K45" i="10"/>
  <c r="I45" i="10"/>
  <c r="K43" i="10"/>
  <c r="I43" i="10"/>
  <c r="K66" i="10"/>
  <c r="I66" i="10"/>
  <c r="K47" i="10"/>
  <c r="I47" i="10"/>
  <c r="K90" i="10"/>
  <c r="I90" i="10"/>
  <c r="K91" i="10"/>
  <c r="I91" i="10"/>
  <c r="K44" i="10"/>
  <c r="I44" i="10"/>
  <c r="I16" i="10"/>
  <c r="I41" i="10"/>
  <c r="I42" i="10"/>
  <c r="I34" i="10"/>
  <c r="G75" i="4"/>
  <c r="E60" i="4"/>
  <c r="J69" i="10" s="1"/>
  <c r="G60" i="4"/>
  <c r="G80" i="4"/>
  <c r="G70" i="4"/>
  <c r="G37" i="4"/>
  <c r="E8" i="4"/>
  <c r="J7" i="10" s="1"/>
  <c r="K7" i="10" s="1"/>
  <c r="E25" i="4"/>
  <c r="J26" i="10" s="1"/>
  <c r="K26" i="10" s="1"/>
  <c r="G8" i="4"/>
  <c r="G28" i="4"/>
  <c r="E51" i="4"/>
  <c r="J58" i="10" s="1"/>
  <c r="K58" i="10" s="1"/>
  <c r="E44" i="4"/>
  <c r="J49" i="10" s="1"/>
  <c r="K49" i="10" s="1"/>
  <c r="G25" i="4"/>
  <c r="G51" i="4"/>
  <c r="G87" i="4"/>
  <c r="I69" i="10" l="1"/>
  <c r="K69" i="10"/>
  <c r="D78" i="4"/>
  <c r="C12" i="5" s="1"/>
  <c r="D60" i="4"/>
  <c r="C11" i="5" s="1"/>
  <c r="D51" i="4"/>
  <c r="C10" i="5" s="1"/>
  <c r="D44" i="4"/>
  <c r="C9" i="5" s="1"/>
  <c r="D37" i="4"/>
  <c r="C8" i="5" s="1"/>
  <c r="D25" i="4"/>
  <c r="C7" i="5" s="1"/>
  <c r="D8" i="4"/>
  <c r="C6" i="5" s="1"/>
</calcChain>
</file>

<file path=xl/sharedStrings.xml><?xml version="1.0" encoding="utf-8"?>
<sst xmlns="http://schemas.openxmlformats.org/spreadsheetml/2006/main" count="450" uniqueCount="306">
  <si>
    <t>NO</t>
  </si>
  <si>
    <t>Komitmen terhadap Kompetensi</t>
  </si>
  <si>
    <t>No.</t>
  </si>
  <si>
    <t>JAWABAN KUESIONER</t>
  </si>
  <si>
    <t>∑</t>
  </si>
  <si>
    <r>
      <rPr>
        <b/>
        <sz val="12"/>
        <rFont val="Arial"/>
        <family val="2"/>
      </rPr>
      <t>PENEKANAN KEMBALI</t>
    </r>
    <r>
      <rPr>
        <sz val="10"/>
        <rFont val="Arial"/>
        <family val="2"/>
      </rPr>
      <t xml:space="preserve"> —pentingnya integritas dan nilai-nilai etika dikomunikasikan dan ditekankan berulangkali kepada semua pegawai secara tepat pada organisasi</t>
    </r>
  </si>
  <si>
    <r>
      <rPr>
        <b/>
        <sz val="12"/>
        <rFont val="Arial"/>
        <family val="2"/>
      </rPr>
      <t>PENGAWASAN</t>
    </r>
    <r>
      <rPr>
        <sz val="10"/>
        <rFont val="Arial"/>
        <family val="2"/>
      </rPr>
      <t xml:space="preserve"> — terdapat proses-proses untuk melakukan pengawasan terhadap prinsip-prinsip integritas dan nilai-nilai etika</t>
    </r>
  </si>
  <si>
    <r>
      <rPr>
        <b/>
        <sz val="12"/>
        <rFont val="Arial"/>
        <family val="2"/>
      </rPr>
      <t>DEVIASI/PERBEDAAN</t>
    </r>
    <r>
      <rPr>
        <sz val="10"/>
        <rFont val="Arial"/>
        <family val="2"/>
      </rPr>
      <t xml:space="preserve"> ditanggapi — deviasi/perbedaan dari nilai-nilai integritas dan nilai-nilai etika diidentifikasi tepat waktu sesuai tingkatan dalam organisasi</t>
    </r>
  </si>
  <si>
    <r>
      <rPr>
        <b/>
        <sz val="12"/>
        <rFont val="Arial"/>
        <family val="2"/>
      </rPr>
      <t>Evaluasi Kompetensi</t>
    </r>
    <r>
      <rPr>
        <b/>
        <sz val="11"/>
        <rFont val="Arial"/>
        <family val="2"/>
      </rPr>
      <t xml:space="preserve"> </t>
    </r>
    <r>
      <rPr>
        <sz val="11"/>
        <rFont val="Arial"/>
        <family val="2"/>
      </rPr>
      <t xml:space="preserve">— </t>
    </r>
    <r>
      <rPr>
        <sz val="10"/>
        <rFont val="Arial"/>
        <family val="2"/>
      </rPr>
      <t>Kompetensi yang dibutuhkan dievaluasi secara regular dan dijaga kesinambungannya</t>
    </r>
  </si>
  <si>
    <t>Menetapkan "Tone" Institusi / SET THE TONE — Filosofi dan style Pimpinan Instansi menekankan pelaporan internal dan eksternal yang berkualitas tinggi dan transparan, juga pentingnya pengendalian internal dan manajemen risiko yang efektif</t>
  </si>
  <si>
    <t>Artikulasi Tujuan — Pimpinan Instansi menetapkan dan mengartikulasikan secara jelas tujuan pengendalian internal</t>
  </si>
  <si>
    <t>Memilih Prinsip-prinsip dan Estimasi-Estimasi — Pimpinan Instansi mengikuti disiplin proses tujuan dalam mengembangkan tujuan pengendalian internal</t>
  </si>
  <si>
    <t>Tetapkan Tanggungjawab – Pimpinan Instansi menetapkan tanggungjawab pelaporan internal untuk setiap area fungsional dan unit organisasi</t>
  </si>
  <si>
    <t>Menjaga Struktur — Pimpinan Instansi menjaga struktur organisasi yang memfasilitasi pelaporan yang efektip dan komunikasi lainnya tentang pengendalian internal diantara fungsi dan posisi Pimpinan Instansi</t>
  </si>
  <si>
    <t>Menjaga Kelangsungan Proses — Garis Pelaporan Pimpinan Instansi mengetahui pentingnya menjaga kelangsungan proses sebagai tujuan verifikasi dari informasi yang dihasilkan dari sistem informasi organisasi</t>
  </si>
  <si>
    <t>Pimpinan Instansi mengawasi pengendalian internal dan bagian risiko – Pimpinan Instansi mengawasi proses penentuan tanggung jawab untuk pengendalian internal dan Pimpinan Instansi risiko</t>
  </si>
  <si>
    <t>Tentukan Tanggungjawab – penunjukan tanggungjawab dan delegasi otoritas didefinisikan secara jelas untuk semua pegawai yang ikut serta dalam pengendalian internal dan Pimpinan Instansi risiko, proses pelaporan keuangan, dan compliance.</t>
  </si>
  <si>
    <r>
      <rPr>
        <b/>
        <sz val="12"/>
        <rFont val="Arial Narrow"/>
        <family val="2"/>
      </rPr>
      <t>Batasan Otoritas</t>
    </r>
    <r>
      <rPr>
        <b/>
        <sz val="11"/>
        <rFont val="Arial Narrow"/>
        <family val="2"/>
      </rPr>
      <t xml:space="preserve"> </t>
    </r>
    <r>
      <rPr>
        <sz val="11"/>
        <rFont val="Arial Narrow"/>
        <family val="2"/>
      </rPr>
      <t>– Penunjukan otoritas dan tanggung jawab termasuk batasan yang tepat.</t>
    </r>
  </si>
  <si>
    <t>Penetapan Kebijakan SDM - Pimpinan Instansi menetapkan kebijakan SDM dan prosedur-prosedur yang mendemonstrasikan komitmen pada integritas, etika, dan kompetensi.</t>
  </si>
  <si>
    <r>
      <rPr>
        <b/>
        <sz val="12"/>
        <rFont val="Arial Narrow"/>
        <family val="2"/>
      </rPr>
      <t>Penerimaan dan Retensi</t>
    </r>
    <r>
      <rPr>
        <sz val="11"/>
        <rFont val="Arial Narrow"/>
        <family val="2"/>
      </rPr>
      <t xml:space="preserve"> – </t>
    </r>
    <r>
      <rPr>
        <sz val="10"/>
        <rFont val="Arial"/>
        <family val="2"/>
      </rPr>
      <t>Penerimaan dan retensi pegawai pada posisi kunci didasarkan pada prinsip-prinsip integritas dan kompetensi yang diperlukan sehubungan dengan posisi tersebut</t>
    </r>
  </si>
  <si>
    <t>Pelatihan yang cukup – Pimpinan Instansi membantu pegawai dengan menyediakan akses pada kebutuhan alat maupun pelatihan yang dibutuhkan untuk melaksanakan peran mereka.</t>
  </si>
  <si>
    <t>Kinerja dan Kompensasi – Evaluasi kinerja pegawai dan praktek-praktek kompensasi organisasi termasuk Pimpinan Instansi, mendukung pencapaian tujuan pengendalian internal</t>
  </si>
  <si>
    <r>
      <rPr>
        <b/>
        <sz val="12"/>
        <rFont val="Arial Narrow"/>
        <family val="2"/>
      </rPr>
      <t>Kepercayaan</t>
    </r>
    <r>
      <rPr>
        <sz val="10"/>
        <rFont val="Arial Narrow"/>
        <family val="2"/>
      </rPr>
      <t>-</t>
    </r>
    <r>
      <rPr>
        <sz val="10"/>
        <rFont val="Arial"/>
        <family val="2"/>
      </rPr>
      <t>memberikan keyakinan yang memadai atas ketaatan, kehematan, efisiensi, dan efektivitas pencapaian tujuan penyelenggaraan tugas dan fungsi Instansi Pemerintah</t>
    </r>
  </si>
  <si>
    <t>Alarm RISIKO - memberikan peringatan dini dan meningkatkan efektivitas Pimpinan Instansi dalam penyelenggaraan tugas dan fungsi Instansi Pemerintah</t>
  </si>
  <si>
    <r>
      <rPr>
        <b/>
        <sz val="12"/>
        <rFont val="Arial Narrow"/>
        <family val="2"/>
      </rPr>
      <t>KUALITAS</t>
    </r>
    <r>
      <rPr>
        <sz val="10"/>
        <rFont val="Arial Narrow"/>
        <family val="2"/>
      </rPr>
      <t xml:space="preserve"> -</t>
    </r>
    <r>
      <rPr>
        <sz val="10"/>
        <rFont val="Arial"/>
        <family val="2"/>
      </rPr>
      <t xml:space="preserve"> memelihara dan meningkatkan kualitas tata kelola penyelenggaraan tugas dan fungsi Instansi Pemerintah</t>
    </r>
  </si>
  <si>
    <r>
      <rPr>
        <b/>
        <sz val="12"/>
        <rFont val="Arial Narrow"/>
        <family val="2"/>
      </rPr>
      <t>Terdapat mekanisme saling uji</t>
    </r>
    <r>
      <rPr>
        <sz val="11"/>
        <rFont val="Arial Narrow"/>
        <family val="2"/>
      </rPr>
      <t xml:space="preserve"> </t>
    </r>
    <r>
      <rPr>
        <sz val="10"/>
        <rFont val="Arial"/>
        <family val="2"/>
      </rPr>
      <t>antar Instansi Pemerintah terkait.</t>
    </r>
  </si>
  <si>
    <t>Unsur</t>
  </si>
  <si>
    <t>Status</t>
  </si>
  <si>
    <t>Penegakan Integritas dan Nilai Etika</t>
  </si>
  <si>
    <t>Cukup Memadai</t>
  </si>
  <si>
    <t>Kepemimpinan yang Kondusif</t>
  </si>
  <si>
    <t>Struktur Organisasi</t>
  </si>
  <si>
    <t>Pendelegasian Wewenang dan Tanggung Jawab</t>
  </si>
  <si>
    <t>Kebijakan Pengembangan SDM</t>
  </si>
  <si>
    <t>Hubungan Kerja yang Baik</t>
  </si>
  <si>
    <t>Penjelasan</t>
  </si>
  <si>
    <t>I</t>
  </si>
  <si>
    <t>II</t>
  </si>
  <si>
    <t>III</t>
  </si>
  <si>
    <t>IV</t>
  </si>
  <si>
    <t>V</t>
  </si>
  <si>
    <t>VI</t>
  </si>
  <si>
    <t>VII</t>
  </si>
  <si>
    <t>Tidak Memadai</t>
  </si>
  <si>
    <t>Kurang Memadai</t>
  </si>
  <si>
    <t>Memadai</t>
  </si>
  <si>
    <r>
      <rPr>
        <b/>
        <sz val="12"/>
        <rFont val="Arial"/>
        <family val="2"/>
      </rPr>
      <t>Pertahankan Individu</t>
    </r>
    <r>
      <rPr>
        <sz val="11"/>
        <rFont val="Arial"/>
        <family val="2"/>
      </rPr>
      <t xml:space="preserve"> –</t>
    </r>
    <r>
      <rPr>
        <sz val="10"/>
        <rFont val="Arial"/>
        <family val="2"/>
      </rPr>
      <t xml:space="preserve"> Organisasi mempekerjakan dan menggunakan individu yang memiliki kompetensi yang dibutuhkan dalam pelaporan keuangan, pengendalian internal, </t>
    </r>
    <r>
      <rPr>
        <i/>
        <sz val="10"/>
        <rFont val="Arial"/>
        <family val="2"/>
      </rPr>
      <t>compliance</t>
    </r>
    <r>
      <rPr>
        <sz val="10"/>
        <rFont val="Arial"/>
        <family val="2"/>
      </rPr>
      <t>, dan manajemen risiko.</t>
    </r>
  </si>
  <si>
    <t>REKAPITULASI JAWABAN</t>
  </si>
  <si>
    <t xml:space="preserve">PERTANYAAN </t>
  </si>
  <si>
    <t>Hasil ELP 1</t>
  </si>
  <si>
    <t>Hasil ELP 2</t>
  </si>
  <si>
    <t>Analisis</t>
  </si>
  <si>
    <t>Kesimpulan Sementara</t>
  </si>
  <si>
    <t>Prioritas</t>
  </si>
  <si>
    <t>Tidak Prioritas</t>
  </si>
  <si>
    <t>KESIMPULAN PER PERTANYAAN</t>
  </si>
  <si>
    <t>Form ELP 2: Rekapitulasi Hasil Kuesioner CEE</t>
  </si>
  <si>
    <t>FORM ELP 3 : SIMPULAN SEMENTARA HASIL CEE</t>
  </si>
  <si>
    <t>Unsur/Rencana Tindak Perbaikan</t>
  </si>
  <si>
    <t>KETERANGAN WARNA :</t>
  </si>
  <si>
    <t>HASIL PENILAIAN CEE</t>
  </si>
  <si>
    <t>PETUNJUK PENGISIAN</t>
  </si>
  <si>
    <t>NO.</t>
  </si>
  <si>
    <t>SUB UNSUR</t>
  </si>
  <si>
    <t>ATRIBUT/ELEMEN DARI SUB UNSUR</t>
  </si>
  <si>
    <t>PENEGAKAN INTEGRITAS DAN NILAI ETIKA</t>
  </si>
  <si>
    <t>A.</t>
  </si>
  <si>
    <t>KOMITMEN TERHADAP KOMPETENSI;</t>
  </si>
  <si>
    <t>B.</t>
  </si>
  <si>
    <t>KEPEMIMPINAN YANG KONDUSIF;</t>
  </si>
  <si>
    <t>C.</t>
  </si>
  <si>
    <t>PEMBENTUKAN STRUKTUR ORGANISASI YANG SESUAI DENGAN KEBUTUHAN</t>
  </si>
  <si>
    <t>D.</t>
  </si>
  <si>
    <t>E.</t>
  </si>
  <si>
    <t>PENDELEGASIAN WEWENANG DAN TANGGUNG JAWAB YANG TEPAT;</t>
  </si>
  <si>
    <t>F.</t>
  </si>
  <si>
    <t>PENYUSUNAN DAN PENERAPAN KEBIJAKAN YANG SEHAT TENTANG PEMBINAAN SUMBER DAYA MANUSIA;</t>
  </si>
  <si>
    <t>PERWUJUDAN PERAN APARAT PENGAWASAN INTERN PEMERINTAH YANG EFEKTIF</t>
  </si>
  <si>
    <t>G.</t>
  </si>
  <si>
    <t>HUBUNGAN KERJA YANG BAIK DENGAN INSTANSI PEMERINTAH TERKAIT</t>
  </si>
  <si>
    <t>H.</t>
  </si>
  <si>
    <t>Kolom 1</t>
  </si>
  <si>
    <t>Kolom 2</t>
  </si>
  <si>
    <t>Kolom 3</t>
  </si>
  <si>
    <t>Kolom 4</t>
  </si>
  <si>
    <t>Kolom 5</t>
  </si>
  <si>
    <t>Kolom 6</t>
  </si>
  <si>
    <t>Kolom 7</t>
  </si>
  <si>
    <t>Kolom 8</t>
  </si>
  <si>
    <t>Sudah jelas.</t>
  </si>
  <si>
    <t>Disimpulkan berdasarkan atas modus jawaban dari responden.</t>
  </si>
  <si>
    <t>Diisi berdasarkan jawaban responden atas kuesioner CEE.</t>
  </si>
  <si>
    <t>Disimpulkan dari modus hasil penilaian CEE atas masing-masing atribut/elemen (kolom 5) pada sub unsur terkait.</t>
  </si>
  <si>
    <t>Disimpulkan dari modus kesimpulan per pertanyaan yang terkait dengan masing-masing atribut/elemen</t>
  </si>
  <si>
    <t>Diisi delapan sub unsur lingkungan pengendalian</t>
  </si>
  <si>
    <t>Diisi dengan uraian simpulan masing-masing sub unsur lingkungan pengendalian berdasarkan formulir ELP2</t>
  </si>
  <si>
    <t>Diisi dengan simpulan dari formulir ELP2 atas masing-masing sub unsur lingkungan pengendalian (Memadai, Cukup Memadai, Kurang Memadai, Tidak Memadai)</t>
  </si>
  <si>
    <t>Diisi dengan simpulan dari formulir ELP1 atas masing-masing sub unsur lingkungan pengendalian (Memadai, Cukup Memadai, Kurang Memadai, Tidak Memadai)</t>
  </si>
  <si>
    <t>Diisi dengan analisis fasilitator atas kondisi masing-masing sub unsur lingkungan pengendalian berdasarkan hasil ELP1 dan ELP2. Jika hasil keduanya sama, maka fasilitator akan menyimpulkan sesuai dengan hasil tersebut. Jika hasilnya bertentangan maka diperlukan pertimbangan profesional fasilitator untuk mengambil simpulan sementara untuk nantinya dibahas lebih lanjut dengan pimpinan instansi guna memperoleh pertimbangan dan data lebih lanjut sehingga dapat dihasilkan simpulan akhir.</t>
  </si>
  <si>
    <t>Diisi dengan simpulan fasilitator atas kondisi masing-masing sub unsur lingkungan pengendalian (Memadai, Cukup Memadai, Kurang Memadai, Tidak Memadai)</t>
  </si>
  <si>
    <t>Diisi dengan uraian simpulan masing-masing sub unsur lingkungan pengendalian sesuai dengan kolom 7</t>
  </si>
  <si>
    <t>Sudah jelas</t>
  </si>
  <si>
    <t>Diisi dengan sub unsur lingkungan pengendalian dan rencana tindakan perbaikan lingkungan yang direncanakan atas sub unsur tersebut</t>
  </si>
  <si>
    <t>Diisi dengan simpulan atas masing-masing sub unsur lingkungan pengendalian (Memadai, Cukup Memadai, Kurang Memadai, Tidak Memadai)</t>
  </si>
  <si>
    <t>PERTANYAAN /KUESIONER</t>
  </si>
  <si>
    <t>PILIHAN JAWABAN</t>
  </si>
  <si>
    <t>Pimpinan memberikan keteladanan dalam hal integritas dan etika pada tingkah laku sehari‐hari</t>
  </si>
  <si>
    <t>Aturan perilaku (misalnya kode etik, pakta integritas, dan aturan perilaku pegawai)</t>
  </si>
  <si>
    <t>Rekan‐rekan kerja berperilaku sesuai dengan nilai‐nilai integritas dan etika</t>
  </si>
  <si>
    <t>Penghargaan yang diberikan kepada para pegawai  untuk menghindari godaan untuk melanggar hukum, aturan organisasi dan nilai‐nilai etika</t>
  </si>
  <si>
    <t>Media organisasi (majalah/buletin internal, papan pengumuman, situs resmi, dan lain‐lain)  menginformasikan pelaksanaan aturan perilaku</t>
  </si>
  <si>
    <t>Pernyataan aturan perilaku dibaca oleh pegawai</t>
  </si>
  <si>
    <t>Fungsi khusus yang melayani pengaduan masyarakat atas pelanggaran perilaku</t>
  </si>
  <si>
    <t>Pimpinan instansi mendapat informasi atas kepatuhan pelaksanaan aturan</t>
  </si>
  <si>
    <t>Pelanggaran aturan perilaku ditindaklanjuti sesuai ketentuan yang berlaku</t>
  </si>
  <si>
    <t>Investigasi atas pelanggaran aturan perilaku</t>
  </si>
  <si>
    <t>KOMITMEN TERHADAP KOMPETENSI</t>
  </si>
  <si>
    <t>Kompetensi yang dibutuhkan dalam setiap posisi di instansi</t>
  </si>
  <si>
    <t>Para pegawai telah ditempatkan sesuai dengan kompetensi dan pengalaman mereka berdasarkan syarat dan kebutuhan dari posisi tersebut</t>
  </si>
  <si>
    <t>Kompetensi SDM dipantau secara efektif</t>
  </si>
  <si>
    <t>Perencanaan pelatihan yang memberikan pemahaman kepada pegawai atas kegiatan dan fungsi bagian lainnya</t>
  </si>
  <si>
    <t xml:space="preserve">Pelatihan yang memadai dilakukan sebelum pegawai menduduki posisi penting </t>
  </si>
  <si>
    <t>Rencana kaderisasi staf yang kompeten untuk menduduki posisi‐posisi penting instansi</t>
  </si>
  <si>
    <t>Dokumentasi tentang prosedur penilaian kompetensi pegawai telah memadai dan dimutakhirkan secara periodik</t>
  </si>
  <si>
    <t>KEPEMIMPINAN YANG KONDUSIF</t>
  </si>
  <si>
    <t>Pimpinan melalui perkataan dan perbuatan telah selalu menekankan pentingnya pencapaian tujuan pengendalian internal</t>
  </si>
  <si>
    <t>Pimpinan telah mempertimbangkan risiko dalam pengambilan keputusan dan sering mendiskusikannya di dalam rapat</t>
  </si>
  <si>
    <t>Pimpinan telah menekankan pentingnya penerapan SPIP dalam setiap kegiatan organisasi</t>
  </si>
  <si>
    <t>Pimpinan telah mengkomunikasikan secara efektif tujuan pengendalian intern kepada para pegawai yang terkait</t>
  </si>
  <si>
    <t>Pimpinan telah mengikutsertakan pejabat dan pegawai terkait dalam proses penetapan tujuan pengendalian intern</t>
  </si>
  <si>
    <t>Struktur organisasi telah dirancang sesuai dengan kompleksitas dan sifat kegiatannya</t>
  </si>
  <si>
    <t>Seluruh unit organisasi telah mempunyai kewajiban untuk menyusun laporan secara tepat waktu.</t>
  </si>
  <si>
    <t>Risiko yang muncul dari keberadaan struktur organisasi telah diperhitungkan pimpinan instansi</t>
  </si>
  <si>
    <t>Struktur organisasi yang ada telah mempermudah penyampaian informasi risiko ke setiap bagian</t>
  </si>
  <si>
    <t>Struktur organisasi telah dilengkapi dengan bagan organisasi yang menjelaskan peran dan tanggung jawab masing‐masing pegawai</t>
  </si>
  <si>
    <t>Uraian tugas untuk masing‐masing pejabat kunci telah ditetapkan dan dimutakhirkan</t>
  </si>
  <si>
    <t>Proses validasi atas tingkat kehandalan, keakuratan, kelengkapan, ketepatan waktu sistem informasi telah dilakukan secara berkala</t>
  </si>
  <si>
    <t>PENDELEGASIAN WEWENANG DAN TANGGUNG JAWAB YANG TEPAT</t>
  </si>
  <si>
    <t>Pimpinan melakukan reviu dan evaluasi secara berjenjang terhadap peran dan tanggung jawab bawahannya terkait SPIP</t>
  </si>
  <si>
    <t>Dalam setiap raker/rapim, Pimpinan membahas efektivitas penyelenggaraan SPIP</t>
  </si>
  <si>
    <t>Pendelegasian wewenang dan tanggung jawab telah ditetapkan dan didokumentasikan secara formal</t>
  </si>
  <si>
    <t>Kriteria pendelegasian wewenang telah tepat</t>
  </si>
  <si>
    <t>Kewenangan direviu dan dimutakhirkan secara periodik</t>
  </si>
  <si>
    <t>Wewenang dan tanggung jawab telah dikomunikasikan dengan jelas dan dipahami oleh pegawai</t>
  </si>
  <si>
    <t>Batasan kewenangan diverifikasi dan diuji</t>
  </si>
  <si>
    <t>Proses dan tingkatan otorisasi dilaksanakan sesuai ketentuan</t>
  </si>
  <si>
    <t>PENYUSUNAN DAN PENERAPAN KEBIJAKAN YANG SEHAT TENTANG PEMBINAAN SUMBER DAYA MANUSIA</t>
  </si>
  <si>
    <t>Instansi .........… kebijakan dan prosedur pengelolaan SDM</t>
  </si>
  <si>
    <t>Kebijakan dan prosedur pengelolaan SDM dipahami oleh seluruh pegawai</t>
  </si>
  <si>
    <t>Kebijakan dan prosedur pengelolaan SDM tersebut lengkap (sejak rekrutmen sampai dengan pemberhentian pegawai)</t>
  </si>
  <si>
    <t>Kebijakan dan prosedur pengelolaan SDM tersebut dimutakhirkan sesuai kebutuhan</t>
  </si>
  <si>
    <t>Setiap SDM yang akan ditempatkan dalam posisi kunci telah mempertimbangkan integritas dan kompetensinya</t>
  </si>
  <si>
    <t>Program pelatihan yang terselenggara telah mendorong perilaku yang baik dan kesadaran ber‐SPIP</t>
  </si>
  <si>
    <t>Instansi telah mengalokasikan anggaran yang memadai untuk pengembangan SDM</t>
  </si>
  <si>
    <t>Instansi … sistem penilaian kinerja dan sistem penghargaan (reward) yang didokumentasikan</t>
  </si>
  <si>
    <t>Sistem penilaian kinerja dan sistem penghargaan (reward) tersebut  diterapkan sesuai ketentuan</t>
  </si>
  <si>
    <t>APIP melakukan reviu atas efisiensi/efektivitas kegiatan secara periodik</t>
  </si>
  <si>
    <t>APIP berperan dalam fasilitasi penyelenggaraan SPIP di instansi</t>
  </si>
  <si>
    <t>APIP melaksanakan pengawasan berbasis risiko</t>
  </si>
  <si>
    <t>Pimpinan menetapkan standar rekrutmen pegawai sesuai dengan persyaratan jabatan</t>
  </si>
  <si>
    <t xml:space="preserve">Pegawai  memperoleh penghargaan yang sepadan dengan prestasi kerjanya  </t>
  </si>
  <si>
    <t xml:space="preserve">Seluruh pegawai menandatangani pernyataan aturan perilaku  </t>
  </si>
  <si>
    <t>Pernyataan aturan perilaku dipahami oleh pegawai</t>
  </si>
  <si>
    <t>Pimpinan memantau apakah seluruh pegawai telah mengikuti sosialisasi aturan perilaku</t>
  </si>
  <si>
    <t>Instansi .......… strategi/rencana kompetensi yang berisikan standar kompetensi yang dibutuhkan oleh instansi untuk melaksanakan tugas dan fungsinya</t>
  </si>
  <si>
    <t xml:space="preserve">Pimpinan di Instansi Bapak/Ibu telah memiliki pengalaman kerja yang luas tidak hanya terbatas pada hal‐hal teknis tertentu saja </t>
  </si>
  <si>
    <t>Assessment/penilaian kompetensi dari individu kunci dilakukan secara periodik dan didokumentasikan secara lengkap</t>
  </si>
  <si>
    <t>Gaya dan "tone" kepemimpinan yang kondusif dirasakan baik di dalam maupun di luar organisasi</t>
  </si>
  <si>
    <t xml:space="preserve">Pimpinan telah membentuk dan memfungsikan satgas SPIP, Inspektorat atau unit organisasi tertentu untuk mendorong penerapan SPIP </t>
  </si>
  <si>
    <t>Pejabat kunci (key management) yang diberi kewenangan telah memahami tanggung jawab dan wewenangnya</t>
  </si>
  <si>
    <t>Pimpinan  menetapkan pola mutasi dan promosi pegawai sesuai dengan persyaratan jabatan dan direviu secara periodik</t>
  </si>
  <si>
    <t>Instansi menempatkan SDM pada posisi kunci melalui fit and proper test dan management assessment center (MAC)</t>
  </si>
  <si>
    <t>Program pelatihan telah disusun berdasarkan analisis kebutuhan diklat (training needs analysis)</t>
  </si>
  <si>
    <t>Setiap pegawai mendapatkan kesempatan yang cukup untuk mengikuti program pendidikan dan pelatihan</t>
  </si>
  <si>
    <t>Instansi mengikutsertakan pegawai dalam diklat kepemimpinan dan inter personal skill</t>
  </si>
  <si>
    <t>Atas kinerja dan produktivitas pegawai, instansi memberikan berbagai penghargaan</t>
  </si>
  <si>
    <t>APIP  telah  memberikan  peringatan  dini  kepada pimpinan dalam penyelenggaraan tugas dan fungsi Instansi Pemerintah.</t>
  </si>
  <si>
    <t>APIP melakukan evaluasi atas efektivitas SPIP secara periodik.</t>
  </si>
  <si>
    <t>APIP melakukan pengujian keuangan secara periodik</t>
  </si>
  <si>
    <t xml:space="preserve">Dokumen pernyataan aturan perilaku disampailan kepada seluruh pegawai.  </t>
  </si>
  <si>
    <t>Contoh bagaimana praktik aturan perilaku dalam situasi sehari‐hari</t>
  </si>
  <si>
    <t>Kebijakan organisasi dan aturan perilaku setiap tahun diinformasikan kepada pihak ketiga (masyarakat, rekanan, instansi lainnya)</t>
  </si>
  <si>
    <t>Ketersediaan SDM untuk melaksanakan strategi dan perencanaaan organisasi</t>
  </si>
  <si>
    <t>Evaluasi kompetensi dan kinerja pegawai dilakukan</t>
  </si>
  <si>
    <t>Kebijakan dan prosedur pengelolaan SDM  didokumentasikan secara formal</t>
  </si>
  <si>
    <t>Kebijakan dan prosedur pengelolaan SDM  disosialisasikan kepada seluruh pegawai</t>
  </si>
  <si>
    <t>APIP  melakukan evaluasi pelaksanaan pengendalian internal secara periodik</t>
  </si>
  <si>
    <t>APIP  melakukan reviu atas kepatuhan hukum dan aturan lainnya</t>
  </si>
  <si>
    <t>Temuan dan saran/rekomendasi pengawasan APIP ditindaklanjuti</t>
  </si>
  <si>
    <t>Pimpinan instansi  membina hubungan kerja yang baik dengan instansi/ organisasi lain yang memiliki keterkaitan operasional</t>
  </si>
  <si>
    <t>Pimpinan instansi  membina hubungan kerja yang baik dengan instansi yang terkait atas fungsi pengawasan (inspektorat, BPKP, dan BPK)</t>
  </si>
  <si>
    <t>REKAP JAWABAN ATAS KUESIONER EVALUASI LINGKUNGAN PENGENDALIAN</t>
  </si>
  <si>
    <t>JAWABAN KUESTIONER CEE (MEMADAI, CUKUP MEMADAI, BELUM MEMADAI)</t>
  </si>
  <si>
    <t>HASIL VALIDASI</t>
  </si>
  <si>
    <t>HASIL PENILAIAN CEE (MEMADAI, CUKUP MEMADAI, BELUM MEMADAI)</t>
  </si>
  <si>
    <t>Cek</t>
  </si>
  <si>
    <t>Modus Jawaban</t>
  </si>
  <si>
    <t>KETERANGAN</t>
  </si>
  <si>
    <r>
      <t>1.</t>
    </r>
    <r>
      <rPr>
        <b/>
        <sz val="7"/>
        <rFont val="Times New Roman"/>
        <family val="1"/>
      </rPr>
      <t xml:space="preserve">     </t>
    </r>
    <r>
      <rPr>
        <b/>
        <sz val="12"/>
        <rFont val="Wingdings"/>
        <charset val="2"/>
      </rPr>
      <t>o</t>
    </r>
    <r>
      <rPr>
        <b/>
        <sz val="12"/>
        <rFont val="Calibri"/>
        <family val="2"/>
      </rPr>
      <t xml:space="preserve"> Tidak Pernah</t>
    </r>
  </si>
  <si>
    <r>
      <t xml:space="preserve">    1.      </t>
    </r>
    <r>
      <rPr>
        <b/>
        <sz val="11"/>
        <rFont val="Wingdings"/>
        <charset val="2"/>
      </rPr>
      <t>o</t>
    </r>
    <r>
      <rPr>
        <b/>
        <sz val="12"/>
        <rFont val="Calibri"/>
        <family val="2"/>
      </rPr>
      <t xml:space="preserve"> Tidak</t>
    </r>
  </si>
  <si>
    <r>
      <t>1.</t>
    </r>
    <r>
      <rPr>
        <b/>
        <sz val="7"/>
        <rFont val="Times New Roman"/>
        <family val="1"/>
      </rPr>
      <t xml:space="preserve">     </t>
    </r>
    <r>
      <rPr>
        <b/>
        <sz val="12"/>
        <rFont val="Wingdings"/>
        <charset val="2"/>
      </rPr>
      <t>o</t>
    </r>
    <r>
      <rPr>
        <b/>
        <sz val="12"/>
        <rFont val="Calibri"/>
        <family val="2"/>
      </rPr>
      <t xml:space="preserve"> Sangat Tidak Setuju</t>
    </r>
  </si>
  <si>
    <r>
      <t>1.</t>
    </r>
    <r>
      <rPr>
        <b/>
        <sz val="7"/>
        <rFont val="Times New Roman"/>
        <family val="1"/>
      </rPr>
      <t xml:space="preserve">     </t>
    </r>
    <r>
      <rPr>
        <b/>
        <sz val="12"/>
        <rFont val="Wingdings"/>
        <charset val="2"/>
      </rPr>
      <t>o</t>
    </r>
    <r>
      <rPr>
        <b/>
        <sz val="12"/>
        <rFont val="Calibri"/>
        <family val="2"/>
      </rPr>
      <t xml:space="preserve"> Tidak Ada</t>
    </r>
  </si>
  <si>
    <r>
      <t>1.</t>
    </r>
    <r>
      <rPr>
        <b/>
        <sz val="7"/>
        <rFont val="Times New Roman"/>
        <family val="1"/>
      </rPr>
      <t xml:space="preserve">     </t>
    </r>
    <r>
      <rPr>
        <b/>
        <sz val="12"/>
        <rFont val="Calibri"/>
        <family val="2"/>
      </rPr>
      <t>Tidak Pernah</t>
    </r>
  </si>
  <si>
    <r>
      <t>1.</t>
    </r>
    <r>
      <rPr>
        <b/>
        <sz val="7"/>
        <rFont val="Times New Roman"/>
        <family val="1"/>
      </rPr>
      <t xml:space="preserve">     </t>
    </r>
    <r>
      <rPr>
        <b/>
        <sz val="12"/>
        <rFont val="Wingdings"/>
        <charset val="2"/>
      </rPr>
      <t>o</t>
    </r>
    <r>
      <rPr>
        <b/>
        <sz val="12"/>
        <rFont val="Calibri"/>
        <family val="2"/>
      </rPr>
      <t xml:space="preserve"> Sangat Kurang</t>
    </r>
  </si>
  <si>
    <r>
      <t>1.</t>
    </r>
    <r>
      <rPr>
        <b/>
        <sz val="7"/>
        <rFont val="Times New Roman"/>
        <family val="1"/>
      </rPr>
      <t xml:space="preserve">     </t>
    </r>
    <r>
      <rPr>
        <b/>
        <sz val="12"/>
        <rFont val="Wingdings"/>
        <charset val="2"/>
      </rPr>
      <t>o</t>
    </r>
    <r>
      <rPr>
        <b/>
        <sz val="12"/>
        <rFont val="Calibri"/>
        <family val="2"/>
      </rPr>
      <t xml:space="preserve"> Tidak Ada Yang Kompeten</t>
    </r>
  </si>
  <si>
    <r>
      <t>1.</t>
    </r>
    <r>
      <rPr>
        <b/>
        <sz val="7"/>
        <rFont val="Times New Roman"/>
        <family val="1"/>
      </rPr>
      <t xml:space="preserve">     </t>
    </r>
    <r>
      <rPr>
        <b/>
        <sz val="12"/>
        <rFont val="Wingdings"/>
        <charset val="2"/>
      </rPr>
      <t>o</t>
    </r>
    <r>
      <rPr>
        <b/>
        <sz val="12"/>
        <rFont val="Calibri"/>
        <family val="2"/>
      </rPr>
      <t xml:space="preserve"> Tidak</t>
    </r>
  </si>
  <si>
    <t>G</t>
  </si>
  <si>
    <t>H</t>
  </si>
  <si>
    <t>Petunjuk Pengisian:</t>
  </si>
  <si>
    <t>Kolom 3: Diisi dengan jawaban dari responden sesuai banyaknya jumlah responden</t>
  </si>
  <si>
    <t>Kolom 4: Diisi dengan modus jawaban. Jika terdapat dua modus jawaban atau lebih, pilih angka jawaban yang terrendah (angka paling konservatif)</t>
  </si>
  <si>
    <t xml:space="preserve">Kolom 5: Diisi dengan Memadai bila modus jawaban 4, dengan Cukup Memadai bila modus jawaban 3, dan dengan Belum Memadai bila modus jawaban 1 dan 2 </t>
  </si>
  <si>
    <t>CATATAN:</t>
  </si>
  <si>
    <t>MENDESAIN UJI LINGKUNGAN PENGENDALIAN</t>
  </si>
  <si>
    <t>Dalam mengevaluasi desain dan efektivitas operasi dari lingkungan pengendalian, pengujian auditor terdiri dari kombinasi prosedur, termasuk:</t>
  </si>
  <si>
    <t>- Reviu dari dokumen yang relevan, misalnya Aturan-aturan institusi</t>
  </si>
  <si>
    <t>- Interview  Pimpinan Instansi, Kepala Bagian, Kepala Seksi dan Pegawai, secara verbal, tulisan atau keduanya</t>
  </si>
  <si>
    <t>- Observasi langsung</t>
  </si>
  <si>
    <t>Berikut beberapa TIPs desain prosedur UJI PENGENDALIAN</t>
  </si>
  <si>
    <t>Ö</t>
  </si>
  <si>
    <t xml:space="preserve">Mulai dengan reviu dokumentasi yang berhubungan dengan Lingkungan Pengendalian. Sumber informasi termasuk: </t>
  </si>
  <si>
    <t>- Aturan Kebijakan / Code of Conduct</t>
  </si>
  <si>
    <t>- Kebijakan Kepegawaian</t>
  </si>
  <si>
    <t>- Piagam Komite Audit dan Manajemen</t>
  </si>
  <si>
    <t>- Piagam Pengawasan</t>
  </si>
  <si>
    <t xml:space="preserve">Komunikasi informal dari Manajemen Senior tentang Lingkungan Pengendalian (Etika &amp; Filosofi Manajemen). </t>
  </si>
  <si>
    <t xml:space="preserve">Dokumentasi hanya permulaan. Tanyakan Manajemen pertanyaan langsung tentang tindakan yang diambil dalam menilai apakah manajemen atau pegawai menuruti,   </t>
  </si>
  <si>
    <t>atau tidak standar kelakuan atau filosofi manajemen yang ditetapkan. Contoh pertanyaannya sbb.:</t>
  </si>
  <si>
    <t xml:space="preserve">- Apakah anda menemukan kelakuan yang tidak dapat diterima pada pekerjaan? Jika ada, jelaskan. </t>
  </si>
  <si>
    <t xml:space="preserve">- Jika anda melaporkan kelakuan yang tidak pantas kepada manajemen senior, tindakan apa yang menurut anda akan diambil manajemen ? </t>
  </si>
  <si>
    <t xml:space="preserve">Nilai pengertian dan kesadaran pegawai. Apakah Manajemen dan pegawai lainnya mengetahui relevansi dan pentingnya aktivitas  yang berhubungan dengan </t>
  </si>
  <si>
    <t xml:space="preserve">pengendalian ? Apakah Komite Audit dan Manajemen memiliki penghargaan penuh akan tanggung jawab pengawasan mereka? </t>
  </si>
  <si>
    <t xml:space="preserve">Coba mengerti sikap institusi terhadap pengendalian internal. Apakah “perlu menakutkan,” atau dipandang sebagai bagian integral dari manajemen? Anda dapat </t>
  </si>
  <si>
    <t xml:space="preserve">tanyakan manajemen senior pertanyaan berikut tentang aturan institusi/code of conduct. </t>
  </si>
  <si>
    <t xml:space="preserve">- Apakah alasan utama untuk mengembangkan aturan institusi/code of conduct? </t>
  </si>
  <si>
    <t xml:space="preserve">- Berapa seringkah Aturan direviu dan diperbaiki? </t>
  </si>
  <si>
    <t xml:space="preserve">Lakukan penilaian sendiri/self-assessment. Pertanyaan langsung dapat lebih efektip. Tanyakan Manajemen atau personel operasi tentang bagaimana berbagai </t>
  </si>
  <si>
    <t xml:space="preserve">elemen pengendalian bekerja: </t>
  </si>
  <si>
    <t xml:space="preserve">- Bagaimana anda deskripsikan style operasi dan folosofi manajemen? </t>
  </si>
  <si>
    <t>- Aspek-aspek budaya institusi dan kebijakan manajemen apa saja berkontribusi pada kemampuan anda menjalankan tanggung jawab anda secara efektip?</t>
  </si>
  <si>
    <r>
      <t xml:space="preserve">- Apakah anda percaya bahwa institusi telah menetapkan standar kelakuan yang menciptakan penghargaan dan </t>
    </r>
    <r>
      <rPr>
        <i/>
        <sz val="11"/>
        <rFont val="Arial"/>
        <family val="2"/>
      </rPr>
      <t xml:space="preserve">compliance </t>
    </r>
    <r>
      <rPr>
        <sz val="11"/>
        <rFont val="Arial"/>
        <family val="2"/>
      </rPr>
      <t>dengan kebijakan pengendalian dan prosedur yang tepat dan memadai?</t>
    </r>
  </si>
  <si>
    <t>No</t>
  </si>
  <si>
    <t>ATRIBUT/ELEMEN LINGKUNGAN PENGENDALIAN YANG BELUM MEMADAI</t>
  </si>
  <si>
    <t>RENCANA TINDAK PERBAIKAN</t>
  </si>
  <si>
    <t>(1)</t>
  </si>
  <si>
    <t>(2)</t>
  </si>
  <si>
    <t>(3)</t>
  </si>
  <si>
    <t>(4)</t>
  </si>
  <si>
    <t>(5)</t>
  </si>
  <si>
    <r>
      <t xml:space="preserve">Diisi dengan </t>
    </r>
    <r>
      <rPr>
        <i/>
        <sz val="12"/>
        <rFont val="Arial"/>
        <family val="2"/>
      </rPr>
      <t xml:space="preserve">tick mark </t>
    </r>
    <r>
      <rPr>
        <sz val="12"/>
        <rFont val="Arial"/>
        <family val="2"/>
      </rPr>
      <t>(√) atas masing-masing rencana tindak perbaikan lingkungan pengendalian jika dianggap prioritas oleh Pimpinan Instansi Pemerintah terkait</t>
    </r>
  </si>
  <si>
    <r>
      <t xml:space="preserve">Diisi dengan </t>
    </r>
    <r>
      <rPr>
        <i/>
        <sz val="12"/>
        <rFont val="Arial"/>
        <family val="2"/>
      </rPr>
      <t xml:space="preserve">tick mark </t>
    </r>
    <r>
      <rPr>
        <sz val="12"/>
        <rFont val="Arial"/>
        <family val="2"/>
      </rPr>
      <t>(√) atas masing-masing rencana tindak perbaikan lingkungan pengendalian jika tidak dianggap prioritas oleh Pimpinan Instansi Pemerintah terkait</t>
    </r>
  </si>
  <si>
    <t>PEMILIK/PENANGGUNG JAWAB</t>
  </si>
  <si>
    <t>RENCANA PENGUATAN LINGKUNGAN PENGENDALIAN</t>
  </si>
  <si>
    <t>REKAPITULASI JAWABAN KUESIONER LINGKUNGAN PENGENDALIAN</t>
  </si>
  <si>
    <t>TOTAL</t>
  </si>
  <si>
    <t>RESPONDEN /  PERTA NYAAN</t>
  </si>
  <si>
    <t>FORM ELP 4 : PRIORITAS PERBAIKAN LINGKUNGAN PENGENDALIAN</t>
  </si>
  <si>
    <r>
      <rPr>
        <b/>
        <sz val="12"/>
        <rFont val="Arial"/>
        <family val="2"/>
      </rPr>
      <t>Identifikasi Kebutuhan-kompetensi</t>
    </r>
    <r>
      <rPr>
        <sz val="12"/>
        <rFont val="Arial"/>
        <family val="2"/>
      </rPr>
      <t xml:space="preserve"> </t>
    </r>
    <r>
      <rPr>
        <sz val="11"/>
        <rFont val="Arial"/>
        <family val="2"/>
      </rPr>
      <t xml:space="preserve">— </t>
    </r>
    <r>
      <rPr>
        <sz val="10"/>
        <rFont val="Arial"/>
        <family val="2"/>
      </rPr>
      <t>Kompetensi-kompetensi yang mendukung efektifitas pelaporan keuangan, pengendalian internal, dan manajemen risiko diidentifikasi</t>
    </r>
  </si>
  <si>
    <r>
      <rPr>
        <b/>
        <sz val="10"/>
        <rFont val="Arial"/>
        <family val="2"/>
      </rPr>
      <t>PENGKOMUNIKASIAN NILAI-NILAI ETIKA</t>
    </r>
    <r>
      <rPr>
        <sz val="10"/>
        <rFont val="Arial"/>
        <family val="2"/>
      </rPr>
      <t xml:space="preserve"> — Pimpinan Instansi mengkomunikasikan komitmennya akan nilai-nilai etika melalui perkataan dan tindakan</t>
    </r>
  </si>
  <si>
    <r>
      <rPr>
        <b/>
        <sz val="10"/>
        <rFont val="Arial"/>
        <family val="2"/>
      </rPr>
      <t xml:space="preserve">PENGEMBANGAN INTEGRITAS DAN NILAI ETIKA </t>
    </r>
    <r>
      <rPr>
        <sz val="10"/>
        <rFont val="Arial"/>
        <family val="2"/>
      </rPr>
      <t>— Pimpinan Instansi mengembangkan sikap etika dan tata nilai yang dapat dimengerti oleh seluruh pegawai</t>
    </r>
  </si>
  <si>
    <t>NA</t>
  </si>
  <si>
    <t>FORM ELP 1 : HASIL IDENTIFIKASI PERMASALAHAN LINGKUNGAN PENGENDALIAN</t>
  </si>
  <si>
    <t>HASIL AUDIT/WAWANCARA/REVIU LAINNYA</t>
  </si>
  <si>
    <t>REF</t>
  </si>
  <si>
    <t>KETERKAITAN DENGAN UNSUR LINGKUNGAN PENGENDALIAN</t>
  </si>
  <si>
    <t>SU 1</t>
  </si>
  <si>
    <t>SU 2</t>
  </si>
  <si>
    <t>SU 3</t>
  </si>
  <si>
    <t>SU 4</t>
  </si>
  <si>
    <t>SU 5</t>
  </si>
  <si>
    <t>SU 6</t>
  </si>
  <si>
    <t>SU 7</t>
  </si>
  <si>
    <t>SU 8</t>
  </si>
  <si>
    <t>KESIMPULAN</t>
  </si>
  <si>
    <t>....................................................</t>
  </si>
  <si>
    <t>(Uraikan hasil penilaian risiko lingkungan pengendalian, baik kekuatan maupun kelemahannya. Buat simpulan atas setiap sub unsur lingkungan pengendalian yang terkait)</t>
  </si>
  <si>
    <t>Diisi dengan uraian singkat hasil pengumpulan dan analisa data terkait kondisi lingkungan pengendalian instansi pemerintah yang dievaluasi</t>
  </si>
  <si>
    <t>Uraian tersebut dapat berupa kelemahan maupun kekuatan lingkungan pengendalian yang ditemukan dari berbagai sumber data tersebut.</t>
  </si>
  <si>
    <t>Diisi dengan sumber data atas uraian di kolom 2.</t>
  </si>
  <si>
    <t>Diisi dengan keterkaitan antara masing-masing sub unsur lingkungan dengan uraian pada kolom 2.</t>
  </si>
  <si>
    <t>s.d</t>
  </si>
  <si>
    <t>Jika keterkaitan tersebut menunjukkan adanya kelemahan lingkungan pengendalian maka diisi dengan simbol</t>
  </si>
  <si>
    <t>x</t>
  </si>
  <si>
    <t>Kolom 11</t>
  </si>
  <si>
    <t>Jika keterkaitan tersebut menunjukkan adanya kekuatann lingkungan pengendalian maka diisi dengan simbol</t>
  </si>
  <si>
    <t>√</t>
  </si>
  <si>
    <t>Diisi dengan uraian simpulan masing-masing sub unsur lingkungan pengendalian berdasarkan formulir ELP1</t>
  </si>
  <si>
    <t>Peran APIP yang efektif</t>
  </si>
  <si>
    <t>Hubungan Kerja yang baik dengan instansi terkait</t>
  </si>
  <si>
    <t>Sekretaris Kecamatan</t>
  </si>
  <si>
    <t>Triwulan II</t>
  </si>
  <si>
    <t>Triwulan III</t>
  </si>
  <si>
    <t>Membuat rak arsip untuk mendokumentasikan penilaian pekerjaan</t>
  </si>
  <si>
    <t>Melaksanakan Sosialisasi / Bimbingaan Teknis Kepegawaian kepada para Pegawai</t>
  </si>
  <si>
    <t>Membuat papan pengumuman / Website</t>
  </si>
  <si>
    <t>Mengadakan pelatihan / bimbingan teknis bagi para Pegawai</t>
  </si>
  <si>
    <t>Kasubag Umum dan Kepegawaian</t>
  </si>
  <si>
    <t>Kasubag Perencanaan &amp; Keuangan</t>
  </si>
  <si>
    <t>Membuat SOP penilaian kinerja Pegawai / P2KP</t>
  </si>
  <si>
    <t>Triwulan I</t>
  </si>
  <si>
    <t>KANTOR KECAMATAN GEMAWANG</t>
  </si>
  <si>
    <t>PEMERINTAH KABUPATEN TEMANGGUNG</t>
  </si>
  <si>
    <t>TENGGAL WAKTU PENYELESAIAN</t>
  </si>
  <si>
    <t>Triwulan IV</t>
  </si>
  <si>
    <t>:</t>
  </si>
  <si>
    <t>tidak ada jawaban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</si>
</sst>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0_);_(* \(#,##0\);_(* &quot;-&quot;_);_(@_)"/>
  </numFmts>
  <fonts count="61" x14ac:knownFonts="1">
    <font>
      <sz val="11"/>
      <color theme="1"/>
      <name val="Calibri"/>
      <family val="2"/>
      <scheme val="minor"/>
    </font>
    <font>
      <b/>
      <sz val="11"/>
      <color theme="1"/>
      <name val="Calibri"/>
      <family val="2"/>
      <scheme val="minor"/>
    </font>
    <font>
      <b/>
      <sz val="12"/>
      <name val="Arial Narrow"/>
      <family val="2"/>
    </font>
    <font>
      <b/>
      <sz val="12"/>
      <name val="Arial"/>
      <family val="2"/>
    </font>
    <font>
      <b/>
      <sz val="12"/>
      <name val="Arial Black"/>
      <family val="2"/>
    </font>
    <font>
      <b/>
      <sz val="10"/>
      <name val="Arial"/>
      <family val="2"/>
    </font>
    <font>
      <sz val="10"/>
      <name val="Arial"/>
      <family val="2"/>
    </font>
    <font>
      <sz val="12"/>
      <name val="Arial"/>
      <family val="2"/>
    </font>
    <font>
      <sz val="11"/>
      <name val="Arial"/>
      <family val="2"/>
    </font>
    <font>
      <b/>
      <sz val="11"/>
      <name val="Arial"/>
      <family val="2"/>
    </font>
    <font>
      <sz val="10"/>
      <name val="Arial Narrow"/>
      <family val="2"/>
    </font>
    <font>
      <b/>
      <sz val="11"/>
      <name val="Arial Narrow"/>
      <family val="2"/>
    </font>
    <font>
      <sz val="11"/>
      <name val="Arial Narrow"/>
      <family val="2"/>
    </font>
    <font>
      <b/>
      <sz val="14"/>
      <color rgb="FFFFFFFF"/>
      <name val="Georgia"/>
      <family val="1"/>
    </font>
    <font>
      <sz val="14"/>
      <color theme="1"/>
      <name val="Calibri"/>
      <family val="2"/>
      <scheme val="minor"/>
    </font>
    <font>
      <sz val="14"/>
      <color rgb="FF000000"/>
      <name val="Georgia"/>
      <family val="1"/>
    </font>
    <font>
      <sz val="14"/>
      <color rgb="FFFF0000"/>
      <name val="Georgia"/>
      <family val="1"/>
    </font>
    <font>
      <b/>
      <sz val="14"/>
      <color theme="1"/>
      <name val="Calibri"/>
      <family val="2"/>
      <scheme val="minor"/>
    </font>
    <font>
      <i/>
      <sz val="10"/>
      <name val="Arial"/>
      <family val="2"/>
    </font>
    <font>
      <b/>
      <sz val="24"/>
      <name val="Arial"/>
      <family val="2"/>
    </font>
    <font>
      <sz val="14"/>
      <name val="Georgia"/>
      <family val="1"/>
    </font>
    <font>
      <sz val="12"/>
      <name val="Arial Narrow"/>
      <family val="2"/>
    </font>
    <font>
      <b/>
      <sz val="10"/>
      <name val="Arial Black"/>
      <family val="2"/>
    </font>
    <font>
      <b/>
      <sz val="14"/>
      <name val="Georgia"/>
      <family val="1"/>
    </font>
    <font>
      <b/>
      <sz val="14"/>
      <color theme="1"/>
      <name val="Georgia"/>
      <family val="1"/>
    </font>
    <font>
      <sz val="11"/>
      <color theme="1"/>
      <name val="Calibri"/>
      <family val="2"/>
      <scheme val="minor"/>
    </font>
    <font>
      <sz val="11"/>
      <color rgb="FF000000"/>
      <name val="Arial"/>
      <family val="2"/>
    </font>
    <font>
      <b/>
      <sz val="12"/>
      <color theme="1"/>
      <name val="Arial"/>
      <family val="2"/>
    </font>
    <font>
      <b/>
      <sz val="14"/>
      <name val="Arial"/>
      <family val="2"/>
    </font>
    <font>
      <b/>
      <sz val="14"/>
      <name val="Calibri"/>
      <family val="2"/>
    </font>
    <font>
      <b/>
      <sz val="12"/>
      <name val="Calibri"/>
      <family val="2"/>
    </font>
    <font>
      <sz val="11"/>
      <name val="Calibri"/>
      <family val="2"/>
    </font>
    <font>
      <sz val="12"/>
      <name val="Arial Black"/>
      <family val="2"/>
    </font>
    <font>
      <b/>
      <i/>
      <sz val="12"/>
      <name val="Calibri"/>
      <family val="2"/>
    </font>
    <font>
      <b/>
      <i/>
      <sz val="12"/>
      <name val="Arial Narrow"/>
      <family val="2"/>
    </font>
    <font>
      <sz val="12"/>
      <name val="Calibri"/>
      <family val="2"/>
    </font>
    <font>
      <b/>
      <sz val="7"/>
      <name val="Times New Roman"/>
      <family val="1"/>
    </font>
    <font>
      <b/>
      <sz val="12"/>
      <name val="Wingdings"/>
      <charset val="2"/>
    </font>
    <font>
      <b/>
      <sz val="11"/>
      <name val="Calibri"/>
      <family val="2"/>
    </font>
    <font>
      <b/>
      <sz val="11"/>
      <name val="Wingdings"/>
      <charset val="2"/>
    </font>
    <font>
      <i/>
      <sz val="12"/>
      <name val="Calibri"/>
      <family val="2"/>
    </font>
    <font>
      <sz val="10"/>
      <name val="Symbol"/>
      <family val="1"/>
      <charset val="2"/>
    </font>
    <font>
      <sz val="14"/>
      <name val="Arial"/>
      <family val="2"/>
    </font>
    <font>
      <i/>
      <sz val="11"/>
      <name val="Arial"/>
      <family val="2"/>
    </font>
    <font>
      <sz val="11"/>
      <name val="Calibri"/>
      <family val="2"/>
      <scheme val="minor"/>
    </font>
    <font>
      <b/>
      <sz val="11"/>
      <name val="Calibri"/>
      <family val="2"/>
      <scheme val="minor"/>
    </font>
    <font>
      <sz val="11"/>
      <color rgb="FFFF0000"/>
      <name val="Calibri"/>
      <family val="2"/>
      <scheme val="minor"/>
    </font>
    <font>
      <sz val="14"/>
      <color theme="1"/>
      <name val="Georgia"/>
      <family val="1"/>
    </font>
    <font>
      <sz val="12"/>
      <color theme="1"/>
      <name val="Arial"/>
      <family val="2"/>
    </font>
    <font>
      <b/>
      <sz val="12"/>
      <color rgb="FF000000"/>
      <name val="Arial"/>
      <family val="2"/>
    </font>
    <font>
      <i/>
      <sz val="12"/>
      <name val="Arial"/>
      <family val="2"/>
    </font>
    <font>
      <b/>
      <u/>
      <sz val="12"/>
      <name val="Arial"/>
      <family val="2"/>
    </font>
    <font>
      <b/>
      <u/>
      <sz val="12"/>
      <name val="Arial Narrow"/>
      <family val="2"/>
    </font>
    <font>
      <b/>
      <sz val="14"/>
      <color theme="1"/>
      <name val="Arial"/>
      <family val="2"/>
    </font>
    <font>
      <b/>
      <sz val="18"/>
      <name val="Arial"/>
      <family val="2"/>
    </font>
    <font>
      <sz val="11"/>
      <color theme="1"/>
      <name val="Arial"/>
      <family val="2"/>
    </font>
    <font>
      <b/>
      <sz val="11"/>
      <color theme="1"/>
      <name val="Arial"/>
      <family val="2"/>
    </font>
    <font>
      <sz val="11"/>
      <color rgb="FFFF0000"/>
      <name val="Arial"/>
      <family val="2"/>
    </font>
    <font>
      <b/>
      <sz val="12"/>
      <color theme="1"/>
      <name val="Calibri"/>
      <family val="2"/>
      <scheme val="minor"/>
    </font>
    <font>
      <sz val="26"/>
      <color theme="1"/>
      <name val="Calibri"/>
      <family val="2"/>
    </font>
    <font>
      <sz val="14"/>
      <color theme="1"/>
      <name val="Calibri"/>
      <family val="2"/>
    </font>
  </fonts>
  <fills count="21">
    <fill>
      <patternFill patternType="none"/>
    </fill>
    <fill>
      <patternFill patternType="gray125"/>
    </fill>
    <fill>
      <patternFill patternType="solid">
        <fgColor rgb="FFFF0000"/>
        <bgColor indexed="64"/>
      </patternFill>
    </fill>
    <fill>
      <patternFill patternType="solid">
        <fgColor rgb="FFFFFF00"/>
        <bgColor indexed="64"/>
      </patternFill>
    </fill>
    <fill>
      <patternFill patternType="solid">
        <fgColor rgb="FFD1D1DA"/>
        <bgColor indexed="64"/>
      </patternFill>
    </fill>
    <fill>
      <patternFill patternType="solid">
        <fgColor rgb="FFE9E9ED"/>
        <bgColor indexed="64"/>
      </patternFill>
    </fill>
    <fill>
      <patternFill patternType="solid">
        <fgColor rgb="FF00B050"/>
        <bgColor indexed="64"/>
      </patternFill>
    </fill>
    <fill>
      <patternFill patternType="solid">
        <fgColor theme="3" tint="0.39997558519241921"/>
        <bgColor indexed="64"/>
      </patternFill>
    </fill>
    <fill>
      <patternFill patternType="solid">
        <fgColor theme="6" tint="0.79998168889431442"/>
        <bgColor indexed="64"/>
      </patternFill>
    </fill>
    <fill>
      <patternFill patternType="solid">
        <fgColor theme="0" tint="-0.14999847407452621"/>
        <bgColor indexed="64"/>
      </patternFill>
    </fill>
    <fill>
      <patternFill patternType="solid">
        <fgColor rgb="FF00FF00"/>
        <bgColor indexed="64"/>
      </patternFill>
    </fill>
    <fill>
      <patternFill patternType="solid">
        <fgColor theme="4" tint="0.79998168889431442"/>
        <bgColor indexed="64"/>
      </patternFill>
    </fill>
    <fill>
      <patternFill patternType="solid">
        <fgColor theme="0"/>
        <bgColor indexed="64"/>
      </patternFill>
    </fill>
    <fill>
      <patternFill patternType="solid">
        <fgColor theme="5" tint="0.39997558519241921"/>
        <bgColor indexed="64"/>
      </patternFill>
    </fill>
    <fill>
      <patternFill patternType="solid">
        <fgColor theme="5" tint="0.59999389629810485"/>
        <bgColor indexed="64"/>
      </patternFill>
    </fill>
    <fill>
      <patternFill patternType="solid">
        <fgColor theme="9" tint="0.79998168889431442"/>
        <bgColor indexed="64"/>
      </patternFill>
    </fill>
    <fill>
      <patternFill patternType="solid">
        <fgColor rgb="FF0070C0"/>
        <bgColor indexed="64"/>
      </patternFill>
    </fill>
    <fill>
      <patternFill patternType="solid">
        <fgColor theme="6" tint="0.39997558519241921"/>
        <bgColor indexed="64"/>
      </patternFill>
    </fill>
    <fill>
      <patternFill patternType="solid">
        <fgColor theme="4" tint="0.59999389629810485"/>
        <bgColor indexed="64"/>
      </patternFill>
    </fill>
    <fill>
      <patternFill patternType="solid">
        <fgColor theme="8" tint="0.39997558519241921"/>
        <bgColor indexed="64"/>
      </patternFill>
    </fill>
    <fill>
      <patternFill patternType="solid">
        <fgColor theme="9" tint="0.59999389629810485"/>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right style="medium">
        <color indexed="64"/>
      </right>
      <top/>
      <bottom/>
      <diagonal/>
    </border>
    <border>
      <left/>
      <right/>
      <top style="thin">
        <color indexed="64"/>
      </top>
      <bottom/>
      <diagonal/>
    </border>
    <border>
      <left/>
      <right style="medium">
        <color indexed="64"/>
      </right>
      <top style="medium">
        <color indexed="64"/>
      </top>
      <bottom/>
      <diagonal/>
    </border>
    <border>
      <left style="thin">
        <color indexed="64"/>
      </left>
      <right style="thin">
        <color indexed="64"/>
      </right>
      <top/>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s>
  <cellStyleXfs count="5">
    <xf numFmtId="0" fontId="0" fillId="0" borderId="0"/>
    <xf numFmtId="0" fontId="6" fillId="0" borderId="0"/>
    <xf numFmtId="0" fontId="6" fillId="0" borderId="0"/>
    <xf numFmtId="0" fontId="25" fillId="0" borderId="0"/>
    <xf numFmtId="0" fontId="25" fillId="0" borderId="0"/>
  </cellStyleXfs>
  <cellXfs count="316">
    <xf numFmtId="0" fontId="0" fillId="0" borderId="0" xfId="0"/>
    <xf numFmtId="0" fontId="1" fillId="0" borderId="0" xfId="0" applyFont="1"/>
    <xf numFmtId="0" fontId="4" fillId="0" borderId="1" xfId="0" applyFont="1" applyFill="1" applyBorder="1" applyAlignment="1">
      <alignment horizontal="center" vertical="center" wrapText="1"/>
    </xf>
    <xf numFmtId="0" fontId="5" fillId="0" borderId="0" xfId="0" applyFont="1" applyFill="1" applyAlignment="1">
      <alignment horizontal="center" vertical="center"/>
    </xf>
    <xf numFmtId="0" fontId="6" fillId="0" borderId="1" xfId="0" applyFont="1" applyFill="1" applyBorder="1" applyAlignment="1">
      <alignment horizontal="justify" vertical="top" wrapText="1"/>
    </xf>
    <xf numFmtId="0" fontId="6" fillId="0" borderId="0" xfId="0" applyFont="1" applyFill="1"/>
    <xf numFmtId="0" fontId="10" fillId="0" borderId="1" xfId="0" applyFont="1" applyFill="1" applyBorder="1" applyAlignment="1">
      <alignment horizontal="justify" vertical="top" wrapText="1"/>
    </xf>
    <xf numFmtId="0" fontId="6" fillId="0" borderId="0" xfId="0" applyFont="1" applyFill="1" applyAlignment="1">
      <alignment horizontal="center" vertical="center"/>
    </xf>
    <xf numFmtId="0" fontId="6" fillId="0" borderId="0" xfId="0" applyFont="1" applyFill="1" applyAlignment="1">
      <alignment horizontal="center"/>
    </xf>
    <xf numFmtId="0" fontId="14" fillId="0" borderId="0" xfId="0" applyFont="1"/>
    <xf numFmtId="0" fontId="5" fillId="3" borderId="1" xfId="0" applyFont="1" applyFill="1" applyBorder="1" applyAlignment="1">
      <alignment horizontal="center" vertical="top" wrapText="1"/>
    </xf>
    <xf numFmtId="0" fontId="6" fillId="3" borderId="1" xfId="0" applyFont="1" applyFill="1" applyBorder="1" applyAlignment="1">
      <alignment horizontal="center" vertical="top" wrapText="1"/>
    </xf>
    <xf numFmtId="0" fontId="6" fillId="2" borderId="0" xfId="0" applyFont="1" applyFill="1"/>
    <xf numFmtId="0" fontId="6" fillId="3" borderId="0" xfId="0" applyFont="1" applyFill="1"/>
    <xf numFmtId="0" fontId="6" fillId="6" borderId="0" xfId="0" applyFont="1" applyFill="1"/>
    <xf numFmtId="0" fontId="5" fillId="6" borderId="1" xfId="0" applyFont="1" applyFill="1" applyBorder="1" applyAlignment="1">
      <alignment horizontal="center" vertical="top" wrapText="1"/>
    </xf>
    <xf numFmtId="0" fontId="6" fillId="6" borderId="1" xfId="0" applyFont="1" applyFill="1" applyBorder="1" applyAlignment="1">
      <alignment horizontal="center" vertical="top" wrapText="1"/>
    </xf>
    <xf numFmtId="0" fontId="10" fillId="6" borderId="1" xfId="0" applyFont="1" applyFill="1" applyBorder="1" applyAlignment="1">
      <alignment horizontal="center" vertical="top" wrapText="1"/>
    </xf>
    <xf numFmtId="0" fontId="10" fillId="3" borderId="1" xfId="0" applyFont="1" applyFill="1" applyBorder="1" applyAlignment="1">
      <alignment horizontal="center" vertical="top" wrapText="1"/>
    </xf>
    <xf numFmtId="0" fontId="6" fillId="0" borderId="0" xfId="1" applyFill="1" applyAlignment="1">
      <alignment horizontal="center" vertical="center"/>
    </xf>
    <xf numFmtId="0" fontId="5" fillId="0" borderId="0" xfId="1" applyFont="1" applyFill="1" applyAlignment="1">
      <alignment horizontal="center" vertical="center"/>
    </xf>
    <xf numFmtId="0" fontId="6" fillId="0" borderId="1" xfId="1" applyFont="1" applyFill="1" applyBorder="1" applyAlignment="1">
      <alignment horizontal="center" vertical="center"/>
    </xf>
    <xf numFmtId="0" fontId="6" fillId="0" borderId="1" xfId="1" applyFill="1" applyBorder="1" applyAlignment="1">
      <alignment horizontal="center" vertical="center"/>
    </xf>
    <xf numFmtId="0" fontId="5" fillId="0" borderId="0" xfId="0" applyFont="1" applyFill="1" applyAlignment="1">
      <alignment horizontal="left" vertical="center"/>
    </xf>
    <xf numFmtId="0" fontId="14" fillId="0" borderId="0" xfId="0" applyFont="1" applyAlignment="1">
      <alignment wrapText="1" readingOrder="1"/>
    </xf>
    <xf numFmtId="0" fontId="14" fillId="0" borderId="0" xfId="0" applyFont="1" applyAlignment="1">
      <alignment vertical="top"/>
    </xf>
    <xf numFmtId="0" fontId="6" fillId="7" borderId="0" xfId="0" applyFont="1" applyFill="1"/>
    <xf numFmtId="0" fontId="6" fillId="0" borderId="0" xfId="0" applyFont="1" applyFill="1" applyAlignment="1">
      <alignment vertical="top"/>
    </xf>
    <xf numFmtId="0" fontId="4" fillId="0" borderId="0" xfId="0" applyFont="1" applyFill="1" applyAlignment="1">
      <alignment horizontal="center" vertical="center"/>
    </xf>
    <xf numFmtId="0" fontId="22" fillId="0" borderId="0" xfId="0" applyFont="1" applyFill="1" applyAlignment="1">
      <alignment horizontal="center" vertical="center"/>
    </xf>
    <xf numFmtId="0" fontId="21" fillId="0" borderId="0" xfId="0" applyFont="1" applyFill="1" applyAlignment="1">
      <alignment horizontal="center"/>
    </xf>
    <xf numFmtId="0" fontId="21" fillId="0" borderId="0" xfId="0" applyFont="1" applyFill="1" applyAlignment="1">
      <alignment vertical="top"/>
    </xf>
    <xf numFmtId="0" fontId="2" fillId="0" borderId="8" xfId="0" applyFont="1" applyFill="1" applyBorder="1" applyAlignment="1">
      <alignment horizontal="center" vertical="top" wrapText="1"/>
    </xf>
    <xf numFmtId="0" fontId="2" fillId="0" borderId="13" xfId="0" applyFont="1" applyFill="1" applyBorder="1" applyAlignment="1">
      <alignment horizontal="center" vertical="top" wrapText="1"/>
    </xf>
    <xf numFmtId="0" fontId="2" fillId="0" borderId="10" xfId="0" applyFont="1" applyFill="1" applyBorder="1" applyAlignment="1">
      <alignment horizontal="center" vertical="top" wrapText="1"/>
    </xf>
    <xf numFmtId="0" fontId="2" fillId="0" borderId="11" xfId="0" applyFont="1" applyFill="1" applyBorder="1" applyAlignment="1">
      <alignment horizontal="center" vertical="top" wrapText="1"/>
    </xf>
    <xf numFmtId="0" fontId="2" fillId="0" borderId="4" xfId="0" applyFont="1" applyFill="1" applyBorder="1" applyAlignment="1">
      <alignment horizontal="left" vertical="top" wrapText="1"/>
    </xf>
    <xf numFmtId="0" fontId="5" fillId="0" borderId="0" xfId="0" applyFont="1" applyFill="1" applyAlignment="1">
      <alignment vertical="top"/>
    </xf>
    <xf numFmtId="0" fontId="2" fillId="0" borderId="0" xfId="0" applyFont="1" applyFill="1" applyAlignment="1">
      <alignment vertical="top"/>
    </xf>
    <xf numFmtId="0" fontId="5" fillId="0" borderId="0" xfId="0" applyFont="1" applyFill="1"/>
    <xf numFmtId="0" fontId="21" fillId="0" borderId="0" xfId="0" applyFont="1" applyFill="1" applyAlignment="1">
      <alignment horizontal="right" vertical="top"/>
    </xf>
    <xf numFmtId="0" fontId="23" fillId="0" borderId="0" xfId="0" applyFont="1" applyFill="1" applyAlignment="1">
      <alignment vertical="top"/>
    </xf>
    <xf numFmtId="0" fontId="20" fillId="0" borderId="0" xfId="0" applyFont="1" applyFill="1" applyAlignment="1">
      <alignment vertical="top"/>
    </xf>
    <xf numFmtId="0" fontId="14" fillId="0" borderId="0" xfId="0" applyFont="1" applyAlignment="1">
      <alignment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6" fillId="11" borderId="1" xfId="0" applyFont="1" applyFill="1" applyBorder="1" applyAlignment="1">
      <alignment horizontal="center" vertical="center"/>
    </xf>
    <xf numFmtId="0" fontId="5" fillId="0" borderId="4" xfId="0" quotePrefix="1"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5" fillId="0" borderId="1" xfId="0" quotePrefix="1" applyFont="1" applyFill="1" applyBorder="1" applyAlignment="1">
      <alignment horizontal="center" vertical="center" wrapText="1"/>
    </xf>
    <xf numFmtId="0" fontId="4" fillId="11" borderId="1" xfId="0" applyFont="1" applyFill="1" applyBorder="1" applyAlignment="1">
      <alignment horizontal="center" vertical="center"/>
    </xf>
    <xf numFmtId="0" fontId="4" fillId="11" borderId="1" xfId="0" applyFont="1" applyFill="1" applyBorder="1" applyAlignment="1">
      <alignment horizontal="center" vertical="center" wrapText="1"/>
    </xf>
    <xf numFmtId="0" fontId="0" fillId="0" borderId="0" xfId="0" applyBorder="1" applyAlignment="1">
      <alignment horizontal="center" vertical="center" wrapText="1"/>
    </xf>
    <xf numFmtId="0" fontId="2" fillId="0" borderId="14" xfId="0" applyFont="1" applyFill="1" applyBorder="1" applyAlignment="1">
      <alignment horizontal="left" vertical="top" wrapText="1"/>
    </xf>
    <xf numFmtId="0" fontId="6" fillId="0" borderId="0" xfId="0" applyFont="1" applyFill="1" applyAlignment="1">
      <alignment horizontal="right" vertical="center"/>
    </xf>
    <xf numFmtId="0" fontId="6" fillId="0" borderId="1" xfId="0" applyFont="1" applyFill="1" applyBorder="1" applyAlignment="1">
      <alignment horizontal="left" vertical="top" wrapText="1"/>
    </xf>
    <xf numFmtId="0" fontId="6" fillId="0" borderId="0" xfId="2" applyFont="1" applyFill="1"/>
    <xf numFmtId="0" fontId="6" fillId="0" borderId="0" xfId="2" applyFont="1" applyFill="1" applyAlignment="1">
      <alignment horizontal="center"/>
    </xf>
    <xf numFmtId="0" fontId="29" fillId="0" borderId="0" xfId="2" applyFont="1" applyFill="1" applyAlignment="1"/>
    <xf numFmtId="1" fontId="6" fillId="0" borderId="0" xfId="2" applyNumberFormat="1" applyFont="1" applyFill="1" applyAlignment="1">
      <alignment horizontal="center"/>
    </xf>
    <xf numFmtId="4" fontId="6" fillId="0" borderId="0" xfId="2" applyNumberFormat="1" applyFont="1" applyFill="1" applyAlignment="1">
      <alignment horizontal="center"/>
    </xf>
    <xf numFmtId="0" fontId="6" fillId="0" borderId="7" xfId="2" applyFont="1" applyFill="1" applyBorder="1"/>
    <xf numFmtId="0" fontId="9" fillId="0" borderId="3" xfId="2" applyFont="1" applyFill="1" applyBorder="1" applyAlignment="1">
      <alignment horizontal="center" vertical="center"/>
    </xf>
    <xf numFmtId="1" fontId="33" fillId="0" borderId="11" xfId="2" applyNumberFormat="1" applyFont="1" applyFill="1" applyBorder="1" applyAlignment="1">
      <alignment horizontal="center" wrapText="1"/>
    </xf>
    <xf numFmtId="1" fontId="33" fillId="0" borderId="4" xfId="2" applyNumberFormat="1" applyFont="1" applyFill="1" applyBorder="1" applyAlignment="1">
      <alignment wrapText="1"/>
    </xf>
    <xf numFmtId="1" fontId="33" fillId="0" borderId="1" xfId="2" applyNumberFormat="1" applyFont="1" applyFill="1" applyBorder="1" applyAlignment="1">
      <alignment horizontal="center" wrapText="1"/>
    </xf>
    <xf numFmtId="1" fontId="34" fillId="0" borderId="4" xfId="2" applyNumberFormat="1" applyFont="1" applyFill="1" applyBorder="1" applyAlignment="1">
      <alignment horizontal="center" vertical="center" wrapText="1"/>
    </xf>
    <xf numFmtId="1" fontId="34" fillId="0" borderId="1" xfId="2" applyNumberFormat="1" applyFont="1" applyFill="1" applyBorder="1" applyAlignment="1">
      <alignment horizontal="center" vertical="center" wrapText="1"/>
    </xf>
    <xf numFmtId="0" fontId="30" fillId="0" borderId="15" xfId="2" applyFont="1" applyFill="1" applyBorder="1" applyAlignment="1">
      <alignment horizontal="center" wrapText="1"/>
    </xf>
    <xf numFmtId="0" fontId="2" fillId="0" borderId="11" xfId="2" applyFont="1" applyFill="1" applyBorder="1" applyAlignment="1">
      <alignment horizontal="center" vertical="center" wrapText="1"/>
    </xf>
    <xf numFmtId="0" fontId="6" fillId="0" borderId="1" xfId="2" applyFont="1" applyFill="1" applyBorder="1"/>
    <xf numFmtId="0" fontId="30" fillId="0" borderId="11" xfId="2" applyFont="1" applyFill="1" applyBorder="1" applyAlignment="1">
      <alignment horizontal="center" vertical="top" wrapText="1"/>
    </xf>
    <xf numFmtId="0" fontId="30" fillId="0" borderId="4" xfId="2" applyFont="1" applyFill="1" applyBorder="1" applyAlignment="1">
      <alignment vertical="top" wrapText="1"/>
    </xf>
    <xf numFmtId="0" fontId="30" fillId="0" borderId="11" xfId="2" applyFont="1" applyFill="1" applyBorder="1" applyAlignment="1">
      <alignment horizontal="left" vertical="top" wrapText="1"/>
    </xf>
    <xf numFmtId="0" fontId="30" fillId="0" borderId="12" xfId="2" applyFont="1" applyFill="1" applyBorder="1" applyAlignment="1">
      <alignment horizontal="left" vertical="top" wrapText="1"/>
    </xf>
    <xf numFmtId="1" fontId="30" fillId="0" borderId="12" xfId="2" applyNumberFormat="1" applyFont="1" applyFill="1" applyBorder="1" applyAlignment="1">
      <alignment horizontal="left" vertical="top" wrapText="1"/>
    </xf>
    <xf numFmtId="4" fontId="30" fillId="0" borderId="12" xfId="2" applyNumberFormat="1" applyFont="1" applyFill="1" applyBorder="1" applyAlignment="1">
      <alignment horizontal="center" vertical="top" wrapText="1"/>
    </xf>
    <xf numFmtId="4" fontId="30" fillId="0" borderId="1" xfId="2" applyNumberFormat="1" applyFont="1" applyFill="1" applyBorder="1" applyAlignment="1">
      <alignment horizontal="center" vertical="top" wrapText="1"/>
    </xf>
    <xf numFmtId="0" fontId="6" fillId="0" borderId="15" xfId="2" applyFont="1" applyFill="1" applyBorder="1"/>
    <xf numFmtId="0" fontId="31" fillId="0" borderId="9" xfId="2" applyFont="1" applyFill="1" applyBorder="1" applyAlignment="1">
      <alignment vertical="top" wrapText="1"/>
    </xf>
    <xf numFmtId="0" fontId="35" fillId="0" borderId="7" xfId="2" applyFont="1" applyFill="1" applyBorder="1" applyAlignment="1">
      <alignment horizontal="justify" vertical="top" wrapText="1"/>
    </xf>
    <xf numFmtId="0" fontId="30" fillId="0" borderId="1" xfId="2" applyFont="1" applyFill="1" applyBorder="1" applyAlignment="1">
      <alignment horizontal="center" vertical="top" wrapText="1"/>
    </xf>
    <xf numFmtId="1" fontId="30" fillId="0" borderId="1" xfId="2" applyNumberFormat="1" applyFont="1" applyFill="1" applyBorder="1" applyAlignment="1">
      <alignment horizontal="center" vertical="top" wrapText="1"/>
    </xf>
    <xf numFmtId="3" fontId="30" fillId="0" borderId="1" xfId="2" applyNumberFormat="1" applyFont="1" applyFill="1" applyBorder="1" applyAlignment="1">
      <alignment horizontal="center" vertical="top" wrapText="1"/>
    </xf>
    <xf numFmtId="0" fontId="30" fillId="0" borderId="17" xfId="2" applyFont="1" applyFill="1" applyBorder="1" applyAlignment="1">
      <alignment horizontal="left" vertical="top" wrapText="1" indent="1"/>
    </xf>
    <xf numFmtId="0" fontId="38" fillId="0" borderId="17" xfId="2" applyFont="1" applyFill="1" applyBorder="1" applyAlignment="1">
      <alignment horizontal="left" vertical="top" wrapText="1"/>
    </xf>
    <xf numFmtId="4" fontId="35" fillId="0" borderId="1" xfId="2" applyNumberFormat="1" applyFont="1" applyFill="1" applyBorder="1" applyAlignment="1">
      <alignment horizontal="center" vertical="top" wrapText="1"/>
    </xf>
    <xf numFmtId="0" fontId="40" fillId="0" borderId="7" xfId="2" applyFont="1" applyFill="1" applyBorder="1" applyAlignment="1">
      <alignment horizontal="justify" vertical="top" wrapText="1"/>
    </xf>
    <xf numFmtId="0" fontId="6" fillId="0" borderId="1" xfId="2" applyFont="1" applyFill="1" applyBorder="1" applyAlignment="1">
      <alignment vertical="top" wrapText="1"/>
    </xf>
    <xf numFmtId="3" fontId="30" fillId="0" borderId="12" xfId="2" applyNumberFormat="1" applyFont="1" applyFill="1" applyBorder="1" applyAlignment="1">
      <alignment horizontal="center" vertical="top" wrapText="1"/>
    </xf>
    <xf numFmtId="4" fontId="30" fillId="0" borderId="4" xfId="2" applyNumberFormat="1" applyFont="1" applyFill="1" applyBorder="1" applyAlignment="1">
      <alignment horizontal="center" vertical="top" wrapText="1"/>
    </xf>
    <xf numFmtId="0" fontId="40" fillId="0" borderId="7" xfId="2" applyFont="1" applyFill="1" applyBorder="1" applyAlignment="1">
      <alignment vertical="top" wrapText="1"/>
    </xf>
    <xf numFmtId="3" fontId="35" fillId="0" borderId="1" xfId="2" applyNumberFormat="1" applyFont="1" applyFill="1" applyBorder="1" applyAlignment="1">
      <alignment horizontal="center" vertical="top" wrapText="1"/>
    </xf>
    <xf numFmtId="0" fontId="38" fillId="0" borderId="11" xfId="2" applyFont="1" applyFill="1" applyBorder="1" applyAlignment="1">
      <alignment horizontal="center" vertical="top" wrapText="1"/>
    </xf>
    <xf numFmtId="0" fontId="38" fillId="0" borderId="4" xfId="2" applyFont="1" applyFill="1" applyBorder="1" applyAlignment="1">
      <alignment vertical="top" wrapText="1"/>
    </xf>
    <xf numFmtId="0" fontId="30" fillId="0" borderId="19" xfId="2" applyFont="1" applyFill="1" applyBorder="1" applyAlignment="1">
      <alignment horizontal="left" vertical="top" wrapText="1" indent="1"/>
    </xf>
    <xf numFmtId="0" fontId="6" fillId="0" borderId="0" xfId="2" applyFont="1" applyFill="1" applyBorder="1"/>
    <xf numFmtId="0" fontId="31" fillId="0" borderId="0" xfId="2" applyFont="1" applyFill="1" applyBorder="1" applyAlignment="1"/>
    <xf numFmtId="0" fontId="6" fillId="0" borderId="0" xfId="2" applyFont="1" applyFill="1" applyBorder="1" applyAlignment="1">
      <alignment horizontal="center"/>
    </xf>
    <xf numFmtId="1" fontId="6" fillId="0" borderId="0" xfId="2" applyNumberFormat="1" applyFont="1" applyFill="1" applyBorder="1" applyAlignment="1">
      <alignment horizontal="center"/>
    </xf>
    <xf numFmtId="4" fontId="6" fillId="0" borderId="0" xfId="2" applyNumberFormat="1" applyFont="1" applyFill="1" applyBorder="1" applyAlignment="1">
      <alignment horizontal="center"/>
    </xf>
    <xf numFmtId="0" fontId="31" fillId="0" borderId="0" xfId="4" applyFont="1" applyFill="1" applyAlignment="1"/>
    <xf numFmtId="0" fontId="31" fillId="0" borderId="0" xfId="4" applyFont="1" applyFill="1" applyAlignment="1">
      <alignment horizontal="center"/>
    </xf>
    <xf numFmtId="0" fontId="21" fillId="0" borderId="0" xfId="2" applyFont="1" applyFill="1" applyAlignment="1"/>
    <xf numFmtId="0" fontId="31" fillId="0" borderId="0" xfId="4" applyFont="1" applyFill="1"/>
    <xf numFmtId="0" fontId="6" fillId="0" borderId="0" xfId="2" applyFont="1" applyFill="1" applyAlignment="1"/>
    <xf numFmtId="0" fontId="7" fillId="0" borderId="0" xfId="2" applyFont="1" applyFill="1" applyAlignment="1">
      <alignment horizontal="left" vertical="top"/>
    </xf>
    <xf numFmtId="0" fontId="6" fillId="0" borderId="0" xfId="2" applyFont="1" applyFill="1" applyAlignment="1">
      <alignment horizontal="center" vertical="top"/>
    </xf>
    <xf numFmtId="0" fontId="6" fillId="0" borderId="0" xfId="2" applyFont="1" applyFill="1" applyAlignment="1">
      <alignment horizontal="center" vertical="center"/>
    </xf>
    <xf numFmtId="1" fontId="6" fillId="0" borderId="0" xfId="2" applyNumberFormat="1" applyFont="1" applyFill="1" applyAlignment="1">
      <alignment horizontal="center" vertical="center"/>
    </xf>
    <xf numFmtId="4" fontId="6" fillId="0" borderId="0" xfId="2" applyNumberFormat="1" applyFont="1" applyFill="1" applyAlignment="1">
      <alignment horizontal="center" vertical="center"/>
    </xf>
    <xf numFmtId="0" fontId="12" fillId="0" borderId="0" xfId="2" applyFont="1" applyFill="1" applyAlignment="1">
      <alignment horizontal="left"/>
    </xf>
    <xf numFmtId="0" fontId="7" fillId="0" borderId="0" xfId="2" applyFont="1" applyFill="1" applyAlignment="1"/>
    <xf numFmtId="0" fontId="12" fillId="0" borderId="0" xfId="2" quotePrefix="1" applyFont="1" applyFill="1" applyAlignment="1">
      <alignment horizontal="left" wrapText="1"/>
    </xf>
    <xf numFmtId="0" fontId="12" fillId="0" borderId="0" xfId="2" applyFont="1" applyFill="1" applyAlignment="1">
      <alignment horizontal="center" vertical="center"/>
    </xf>
    <xf numFmtId="1" fontId="12" fillId="0" borderId="0" xfId="2" applyNumberFormat="1" applyFont="1" applyFill="1" applyAlignment="1">
      <alignment horizontal="center" vertical="center"/>
    </xf>
    <xf numFmtId="4" fontId="12" fillId="0" borderId="0" xfId="2" applyNumberFormat="1" applyFont="1" applyFill="1" applyAlignment="1">
      <alignment horizontal="center" vertical="center"/>
    </xf>
    <xf numFmtId="0" fontId="41" fillId="0" borderId="0" xfId="2" applyFont="1" applyFill="1" applyAlignment="1"/>
    <xf numFmtId="0" fontId="12" fillId="0" borderId="0" xfId="2" applyFont="1" applyFill="1" applyAlignment="1">
      <alignment horizontal="center"/>
    </xf>
    <xf numFmtId="0" fontId="12" fillId="0" borderId="0" xfId="2" applyFont="1" applyFill="1" applyAlignment="1"/>
    <xf numFmtId="0" fontId="6" fillId="0" borderId="0" xfId="2" applyFont="1" applyFill="1" applyAlignment="1">
      <alignment horizontal="center" wrapText="1"/>
    </xf>
    <xf numFmtId="0" fontId="12" fillId="0" borderId="0" xfId="2" applyFont="1" applyFill="1" applyAlignment="1">
      <alignment wrapText="1"/>
    </xf>
    <xf numFmtId="1" fontId="12" fillId="0" borderId="0" xfId="2" quotePrefix="1" applyNumberFormat="1" applyFont="1" applyFill="1" applyAlignment="1">
      <alignment horizontal="left" wrapText="1"/>
    </xf>
    <xf numFmtId="4" fontId="12" fillId="0" borderId="0" xfId="2" quotePrefix="1" applyNumberFormat="1" applyFont="1" applyFill="1" applyAlignment="1">
      <alignment horizontal="center" wrapText="1"/>
    </xf>
    <xf numFmtId="0" fontId="31" fillId="0" borderId="11" xfId="2" applyFont="1" applyFill="1" applyBorder="1" applyAlignment="1">
      <alignment horizontal="center" vertical="top" wrapText="1"/>
    </xf>
    <xf numFmtId="1" fontId="30" fillId="0" borderId="12" xfId="2" applyNumberFormat="1" applyFont="1" applyFill="1" applyBorder="1" applyAlignment="1">
      <alignment horizontal="center" vertical="top" wrapText="1"/>
    </xf>
    <xf numFmtId="0" fontId="35" fillId="0" borderId="8" xfId="2" applyFont="1" applyFill="1" applyBorder="1" applyAlignment="1">
      <alignment horizontal="justify" vertical="top" wrapText="1"/>
    </xf>
    <xf numFmtId="0" fontId="30" fillId="0" borderId="12" xfId="2" applyFont="1" applyFill="1" applyBorder="1" applyAlignment="1">
      <alignment horizontal="center" vertical="top" wrapText="1"/>
    </xf>
    <xf numFmtId="0" fontId="42" fillId="0" borderId="0" xfId="2" applyFont="1" applyFill="1" applyAlignment="1">
      <alignment horizontal="left"/>
    </xf>
    <xf numFmtId="0" fontId="8" fillId="0" borderId="0" xfId="2" applyFont="1" applyFill="1" applyAlignment="1">
      <alignment horizontal="left"/>
    </xf>
    <xf numFmtId="0" fontId="8" fillId="0" borderId="0" xfId="2" quotePrefix="1" applyFont="1" applyFill="1" applyAlignment="1">
      <alignment horizontal="left" wrapText="1"/>
    </xf>
    <xf numFmtId="0" fontId="8" fillId="0" borderId="0" xfId="2" quotePrefix="1" applyFont="1" applyFill="1" applyAlignment="1">
      <alignment horizontal="left"/>
    </xf>
    <xf numFmtId="0" fontId="7" fillId="0" borderId="0" xfId="2" applyFont="1" applyFill="1" applyAlignment="1">
      <alignment horizontal="left"/>
    </xf>
    <xf numFmtId="0" fontId="8" fillId="0" borderId="0" xfId="2" quotePrefix="1" applyFont="1" applyFill="1" applyAlignment="1"/>
    <xf numFmtId="0" fontId="8" fillId="0" borderId="0" xfId="2" quotePrefix="1" applyFont="1" applyFill="1" applyAlignment="1">
      <alignment wrapText="1"/>
    </xf>
    <xf numFmtId="0" fontId="27" fillId="0" borderId="0" xfId="0" applyFont="1" applyAlignment="1"/>
    <xf numFmtId="0" fontId="44" fillId="0" borderId="0" xfId="0" applyFont="1"/>
    <xf numFmtId="0" fontId="46" fillId="0" borderId="0" xfId="0" applyFont="1"/>
    <xf numFmtId="0" fontId="5" fillId="2" borderId="4" xfId="0" quotePrefix="1" applyFont="1" applyFill="1" applyBorder="1" applyAlignment="1">
      <alignment horizontal="center" vertical="center" wrapText="1"/>
    </xf>
    <xf numFmtId="0" fontId="7" fillId="0" borderId="11" xfId="0" applyFont="1" applyFill="1" applyBorder="1" applyAlignment="1">
      <alignment horizontal="center" vertical="top" wrapText="1"/>
    </xf>
    <xf numFmtId="0" fontId="5" fillId="2" borderId="1" xfId="0" quotePrefix="1" applyFont="1" applyFill="1" applyBorder="1" applyAlignment="1">
      <alignment horizontal="center" vertical="center" wrapText="1"/>
    </xf>
    <xf numFmtId="0" fontId="6" fillId="10" borderId="1" xfId="0" applyFont="1" applyFill="1" applyBorder="1" applyAlignment="1">
      <alignment horizontal="center" vertical="center" wrapText="1"/>
    </xf>
    <xf numFmtId="0" fontId="7" fillId="0" borderId="0" xfId="0" applyFont="1" applyFill="1" applyAlignment="1">
      <alignment vertical="top"/>
    </xf>
    <xf numFmtId="0" fontId="7" fillId="0" borderId="0" xfId="0" applyFont="1" applyFill="1" applyAlignment="1">
      <alignment vertical="top" wrapText="1"/>
    </xf>
    <xf numFmtId="0" fontId="48" fillId="0" borderId="0" xfId="0" applyFont="1"/>
    <xf numFmtId="0" fontId="7" fillId="0" borderId="4" xfId="0" applyFont="1" applyFill="1" applyBorder="1" applyAlignment="1">
      <alignment horizontal="center" vertical="center" wrapText="1" readingOrder="1"/>
    </xf>
    <xf numFmtId="0" fontId="7" fillId="0" borderId="1" xfId="0" applyFont="1" applyFill="1" applyBorder="1" applyAlignment="1">
      <alignment horizontal="center" vertical="center" wrapText="1" readingOrder="1"/>
    </xf>
    <xf numFmtId="0" fontId="28" fillId="0" borderId="1" xfId="0" applyFont="1" applyFill="1" applyBorder="1" applyAlignment="1">
      <alignment horizontal="center" vertical="center" wrapText="1" readingOrder="1"/>
    </xf>
    <xf numFmtId="0" fontId="28" fillId="0" borderId="14" xfId="0" applyFont="1" applyFill="1" applyBorder="1" applyAlignment="1">
      <alignment horizontal="center" vertical="center" wrapText="1" readingOrder="1"/>
    </xf>
    <xf numFmtId="0" fontId="51" fillId="0" borderId="0" xfId="0" applyFont="1" applyFill="1" applyAlignment="1">
      <alignment vertical="top"/>
    </xf>
    <xf numFmtId="0" fontId="51" fillId="0" borderId="0" xfId="2" applyFont="1" applyFill="1" applyAlignment="1">
      <alignment vertical="top"/>
    </xf>
    <xf numFmtId="0" fontId="52" fillId="0" borderId="0" xfId="2" applyFont="1" applyFill="1" applyAlignment="1"/>
    <xf numFmtId="0" fontId="35" fillId="0" borderId="1" xfId="2" applyFont="1" applyFill="1" applyBorder="1" applyAlignment="1">
      <alignment horizontal="justify" vertical="top" wrapText="1"/>
    </xf>
    <xf numFmtId="0" fontId="31" fillId="0" borderId="4" xfId="2" applyFont="1" applyFill="1" applyBorder="1" applyAlignment="1">
      <alignment vertical="top" wrapText="1"/>
    </xf>
    <xf numFmtId="1" fontId="6" fillId="0" borderId="18" xfId="2" applyNumberFormat="1" applyFont="1" applyFill="1" applyBorder="1" applyAlignment="1">
      <alignment horizontal="center" vertical="center" wrapText="1"/>
    </xf>
    <xf numFmtId="0" fontId="6" fillId="0" borderId="9" xfId="2" applyFont="1" applyFill="1" applyBorder="1" applyAlignment="1">
      <alignment horizontal="center" vertical="center" wrapText="1"/>
    </xf>
    <xf numFmtId="0" fontId="32" fillId="0" borderId="1" xfId="2" applyFont="1" applyFill="1" applyBorder="1" applyAlignment="1">
      <alignment horizontal="center" vertical="center" wrapText="1"/>
    </xf>
    <xf numFmtId="1" fontId="32" fillId="0" borderId="1" xfId="2" applyNumberFormat="1" applyFont="1" applyFill="1" applyBorder="1" applyAlignment="1">
      <alignment horizontal="center" vertical="center" wrapText="1"/>
    </xf>
    <xf numFmtId="4" fontId="30" fillId="0" borderId="1" xfId="2" applyNumberFormat="1" applyFont="1" applyFill="1" applyBorder="1" applyAlignment="1">
      <alignment horizontal="center" vertical="center" wrapText="1"/>
    </xf>
    <xf numFmtId="0" fontId="28" fillId="9" borderId="1" xfId="0" applyFont="1" applyFill="1" applyBorder="1" applyAlignment="1">
      <alignment horizontal="center" vertical="center" wrapText="1" readingOrder="1"/>
    </xf>
    <xf numFmtId="0" fontId="49" fillId="0" borderId="1" xfId="0" applyFont="1" applyFill="1" applyBorder="1" applyAlignment="1">
      <alignment horizontal="center" vertical="center" wrapText="1" readingOrder="1"/>
    </xf>
    <xf numFmtId="0" fontId="49" fillId="0" borderId="1" xfId="0" applyFont="1" applyFill="1" applyBorder="1" applyAlignment="1">
      <alignment horizontal="left" vertical="center" wrapText="1" readingOrder="1"/>
    </xf>
    <xf numFmtId="0" fontId="5" fillId="0" borderId="1" xfId="1" applyFont="1" applyFill="1" applyBorder="1" applyAlignment="1">
      <alignment horizontal="center" vertical="center"/>
    </xf>
    <xf numFmtId="0" fontId="5" fillId="9" borderId="1" xfId="1" applyFont="1" applyFill="1" applyBorder="1" applyAlignment="1">
      <alignment horizontal="center" vertical="center"/>
    </xf>
    <xf numFmtId="0" fontId="14" fillId="0" borderId="1" xfId="0" applyFont="1" applyBorder="1" applyAlignment="1">
      <alignment horizontal="center" vertical="top"/>
    </xf>
    <xf numFmtId="0" fontId="15" fillId="4" borderId="1" xfId="0" applyFont="1" applyFill="1" applyBorder="1" applyAlignment="1">
      <alignment horizontal="left" vertical="top" wrapText="1" readingOrder="1"/>
    </xf>
    <xf numFmtId="0" fontId="20" fillId="6" borderId="1" xfId="0" applyFont="1" applyFill="1" applyBorder="1" applyAlignment="1">
      <alignment horizontal="center" vertical="top" wrapText="1" readingOrder="1"/>
    </xf>
    <xf numFmtId="0" fontId="16" fillId="9" borderId="1" xfId="0" applyFont="1" applyFill="1" applyBorder="1" applyAlignment="1">
      <alignment horizontal="left" vertical="top" wrapText="1" readingOrder="1"/>
    </xf>
    <xf numFmtId="0" fontId="15" fillId="5" borderId="1" xfId="0" applyFont="1" applyFill="1" applyBorder="1" applyAlignment="1">
      <alignment horizontal="left" vertical="top" wrapText="1" readingOrder="1"/>
    </xf>
    <xf numFmtId="0" fontId="47" fillId="6" borderId="1" xfId="0" applyFont="1" applyFill="1" applyBorder="1" applyAlignment="1">
      <alignment horizontal="center" vertical="center" wrapText="1"/>
    </xf>
    <xf numFmtId="0" fontId="15" fillId="8" borderId="1" xfId="0" applyFont="1" applyFill="1" applyBorder="1" applyAlignment="1">
      <alignment horizontal="left" vertical="top" wrapText="1" readingOrder="1"/>
    </xf>
    <xf numFmtId="0" fontId="3" fillId="0" borderId="1" xfId="0" applyFont="1" applyFill="1" applyBorder="1" applyAlignment="1">
      <alignment horizontal="center" vertical="center" wrapText="1"/>
    </xf>
    <xf numFmtId="0" fontId="6" fillId="13" borderId="1" xfId="1" applyFill="1" applyBorder="1" applyAlignment="1">
      <alignment horizontal="center" vertical="center"/>
    </xf>
    <xf numFmtId="0" fontId="6" fillId="14" borderId="1" xfId="1" applyFill="1" applyBorder="1" applyAlignment="1">
      <alignment horizontal="center" vertical="center"/>
    </xf>
    <xf numFmtId="0" fontId="14" fillId="0" borderId="1" xfId="0" applyFont="1" applyBorder="1"/>
    <xf numFmtId="0" fontId="14" fillId="0" borderId="0" xfId="0" applyFont="1" applyBorder="1"/>
    <xf numFmtId="0" fontId="14" fillId="0" borderId="0" xfId="0" quotePrefix="1" applyFont="1" applyBorder="1"/>
    <xf numFmtId="3" fontId="30" fillId="15" borderId="12" xfId="2" applyNumberFormat="1" applyFont="1" applyFill="1" applyBorder="1" applyAlignment="1">
      <alignment horizontal="center" vertical="top" wrapText="1"/>
    </xf>
    <xf numFmtId="1" fontId="30" fillId="15" borderId="12" xfId="2" applyNumberFormat="1" applyFont="1" applyFill="1" applyBorder="1" applyAlignment="1">
      <alignment horizontal="center" vertical="top" wrapText="1"/>
    </xf>
    <xf numFmtId="3" fontId="30" fillId="15" borderId="1" xfId="2" applyNumberFormat="1" applyFont="1" applyFill="1" applyBorder="1" applyAlignment="1">
      <alignment horizontal="center" vertical="top" wrapText="1"/>
    </xf>
    <xf numFmtId="0" fontId="26" fillId="0" borderId="1" xfId="0" applyFont="1" applyFill="1" applyBorder="1" applyAlignment="1">
      <alignment horizontal="left" vertical="center" wrapText="1" readingOrder="1"/>
    </xf>
    <xf numFmtId="0" fontId="0" fillId="0" borderId="1" xfId="0" applyBorder="1" applyAlignment="1">
      <alignment wrapText="1"/>
    </xf>
    <xf numFmtId="0" fontId="0" fillId="0" borderId="21" xfId="0" applyBorder="1" applyAlignment="1">
      <alignment wrapText="1"/>
    </xf>
    <xf numFmtId="0" fontId="55" fillId="0" borderId="1" xfId="0" applyFont="1" applyBorder="1" applyAlignment="1">
      <alignment vertical="top"/>
    </xf>
    <xf numFmtId="0" fontId="26" fillId="0" borderId="1" xfId="0" applyFont="1" applyFill="1" applyBorder="1" applyAlignment="1">
      <alignment horizontal="right" vertical="center" wrapText="1" readingOrder="1"/>
    </xf>
    <xf numFmtId="0" fontId="0" fillId="0" borderId="1" xfId="0" applyFont="1" applyBorder="1"/>
    <xf numFmtId="0" fontId="0" fillId="0" borderId="7" xfId="0" applyBorder="1"/>
    <xf numFmtId="0" fontId="0" fillId="12" borderId="7" xfId="0" applyFill="1" applyBorder="1"/>
    <xf numFmtId="0" fontId="44" fillId="0" borderId="7" xfId="0" applyFont="1" applyBorder="1"/>
    <xf numFmtId="0" fontId="55" fillId="12" borderId="1" xfId="0" applyFont="1" applyFill="1" applyBorder="1" applyAlignment="1">
      <alignment vertical="top" wrapText="1"/>
    </xf>
    <xf numFmtId="0" fontId="8" fillId="0" borderId="1" xfId="0" applyFont="1" applyBorder="1"/>
    <xf numFmtId="0" fontId="55" fillId="12" borderId="1" xfId="0" applyFont="1" applyFill="1" applyBorder="1"/>
    <xf numFmtId="0" fontId="55" fillId="0" borderId="1" xfId="0" applyFont="1" applyBorder="1"/>
    <xf numFmtId="0" fontId="57" fillId="0" borderId="1" xfId="0" applyFont="1" applyBorder="1"/>
    <xf numFmtId="0" fontId="55" fillId="0" borderId="1" xfId="0" applyFont="1" applyBorder="1" applyAlignment="1">
      <alignment wrapText="1"/>
    </xf>
    <xf numFmtId="0" fontId="14" fillId="16" borderId="1" xfId="0" applyFont="1" applyFill="1" applyBorder="1" applyAlignment="1">
      <alignment wrapText="1" readingOrder="1"/>
    </xf>
    <xf numFmtId="0" fontId="13" fillId="16" borderId="1" xfId="0" applyFont="1" applyFill="1" applyBorder="1" applyAlignment="1">
      <alignment horizontal="center" vertical="center" wrapText="1" readingOrder="1"/>
    </xf>
    <xf numFmtId="0" fontId="1" fillId="9" borderId="1" xfId="0" quotePrefix="1" applyFont="1" applyFill="1" applyBorder="1" applyAlignment="1">
      <alignment horizontal="center"/>
    </xf>
    <xf numFmtId="0" fontId="1" fillId="9" borderId="1" xfId="0" quotePrefix="1" applyFont="1" applyFill="1" applyBorder="1" applyAlignment="1">
      <alignment horizontal="center" wrapText="1"/>
    </xf>
    <xf numFmtId="0" fontId="45" fillId="9" borderId="1" xfId="0" quotePrefix="1" applyFont="1" applyFill="1" applyBorder="1" applyAlignment="1">
      <alignment horizontal="center"/>
    </xf>
    <xf numFmtId="0" fontId="55" fillId="0" borderId="1" xfId="0" applyFont="1" applyBorder="1" applyAlignment="1">
      <alignment vertical="top" wrapText="1"/>
    </xf>
    <xf numFmtId="0" fontId="0" fillId="19" borderId="25" xfId="0" applyFill="1" applyBorder="1" applyAlignment="1">
      <alignment horizontal="center"/>
    </xf>
    <xf numFmtId="0" fontId="0" fillId="19" borderId="26" xfId="0" applyFill="1" applyBorder="1" applyAlignment="1">
      <alignment horizontal="center"/>
    </xf>
    <xf numFmtId="0" fontId="1" fillId="17" borderId="2" xfId="0" applyFont="1" applyFill="1" applyBorder="1" applyAlignment="1">
      <alignment horizontal="center" vertical="top" wrapText="1"/>
    </xf>
    <xf numFmtId="0" fontId="0" fillId="17" borderId="27" xfId="0" applyFill="1" applyBorder="1" applyAlignment="1">
      <alignment horizontal="center" vertical="top" wrapText="1"/>
    </xf>
    <xf numFmtId="0" fontId="0" fillId="18" borderId="1" xfId="0" applyFill="1" applyBorder="1" applyAlignment="1">
      <alignment vertical="top" wrapText="1"/>
    </xf>
    <xf numFmtId="0" fontId="0" fillId="14" borderId="1" xfId="0" applyFill="1" applyBorder="1" applyAlignment="1">
      <alignment vertical="top" wrapText="1"/>
    </xf>
    <xf numFmtId="0" fontId="0" fillId="0" borderId="1" xfId="0" applyBorder="1" applyAlignment="1">
      <alignment vertical="top" wrapText="1"/>
    </xf>
    <xf numFmtId="0" fontId="59" fillId="0" borderId="3" xfId="0" applyFont="1" applyBorder="1" applyAlignment="1">
      <alignment horizontal="center" vertical="top" wrapText="1"/>
    </xf>
    <xf numFmtId="0" fontId="59" fillId="0" borderId="28" xfId="0" applyFont="1" applyBorder="1" applyAlignment="1">
      <alignment horizontal="center" vertical="top" wrapText="1"/>
    </xf>
    <xf numFmtId="0" fontId="0" fillId="0" borderId="22" xfId="0" applyBorder="1" applyAlignment="1">
      <alignment vertical="top" wrapText="1"/>
    </xf>
    <xf numFmtId="0" fontId="0" fillId="17" borderId="29" xfId="0" applyFill="1" applyBorder="1" applyAlignment="1">
      <alignment horizontal="center" vertical="top" wrapText="1"/>
    </xf>
    <xf numFmtId="0" fontId="0" fillId="18" borderId="25" xfId="0" applyFill="1" applyBorder="1" applyAlignment="1">
      <alignment vertical="top" wrapText="1"/>
    </xf>
    <xf numFmtId="0" fontId="0" fillId="14" borderId="25" xfId="0" applyFill="1" applyBorder="1" applyAlignment="1">
      <alignment vertical="top" wrapText="1"/>
    </xf>
    <xf numFmtId="0" fontId="0" fillId="0" borderId="25" xfId="0" applyBorder="1" applyAlignment="1">
      <alignment vertical="top" wrapText="1"/>
    </xf>
    <xf numFmtId="0" fontId="0" fillId="0" borderId="26" xfId="0" applyBorder="1" applyAlignment="1">
      <alignment vertical="top" wrapText="1"/>
    </xf>
    <xf numFmtId="0" fontId="6" fillId="0" borderId="0" xfId="0" applyFont="1" applyFill="1" applyAlignment="1">
      <alignment horizontal="center" vertical="top"/>
    </xf>
    <xf numFmtId="0" fontId="14" fillId="0" borderId="0" xfId="0" applyFont="1" applyAlignment="1">
      <alignment horizontal="center"/>
    </xf>
    <xf numFmtId="0" fontId="60" fillId="0" borderId="0" xfId="0" applyFont="1" applyAlignment="1">
      <alignment horizontal="center"/>
    </xf>
    <xf numFmtId="164" fontId="0" fillId="0" borderId="0" xfId="0" applyNumberFormat="1"/>
    <xf numFmtId="0" fontId="0" fillId="0" borderId="1" xfId="0" applyFont="1" applyBorder="1" applyAlignment="1">
      <alignment vertical="top"/>
    </xf>
    <xf numFmtId="0" fontId="27" fillId="0" borderId="1" xfId="0" applyFont="1" applyFill="1" applyBorder="1" applyAlignment="1">
      <alignment horizontal="center" vertical="center" wrapText="1"/>
    </xf>
    <xf numFmtId="0" fontId="17" fillId="0" borderId="1" xfId="0" applyFont="1" applyBorder="1"/>
    <xf numFmtId="0" fontId="56" fillId="0" borderId="1" xfId="0" applyFont="1" applyFill="1" applyBorder="1"/>
    <xf numFmtId="0" fontId="0" fillId="0" borderId="1" xfId="0" applyFill="1" applyBorder="1"/>
    <xf numFmtId="0" fontId="44" fillId="0" borderId="1" xfId="0" applyFont="1" applyFill="1" applyBorder="1"/>
    <xf numFmtId="0" fontId="0" fillId="0" borderId="0" xfId="0" applyFill="1"/>
    <xf numFmtId="0" fontId="55" fillId="0" borderId="1" xfId="0" applyFont="1" applyFill="1" applyBorder="1" applyAlignment="1">
      <alignment vertical="top"/>
    </xf>
    <xf numFmtId="0" fontId="55" fillId="0" borderId="1" xfId="0" applyFont="1" applyFill="1" applyBorder="1" applyAlignment="1">
      <alignment vertical="top" wrapText="1"/>
    </xf>
    <xf numFmtId="0" fontId="8" fillId="0" borderId="1" xfId="0" applyFont="1" applyFill="1" applyBorder="1" applyAlignment="1">
      <alignment horizontal="center" vertical="center"/>
    </xf>
    <xf numFmtId="0" fontId="56" fillId="0" borderId="1" xfId="0" applyFont="1" applyFill="1" applyBorder="1" applyAlignment="1">
      <alignment vertical="top"/>
    </xf>
    <xf numFmtId="0" fontId="55" fillId="0" borderId="1" xfId="0" applyFont="1" applyFill="1" applyBorder="1"/>
    <xf numFmtId="0" fontId="8" fillId="0" borderId="1" xfId="0" applyFont="1" applyFill="1" applyBorder="1"/>
    <xf numFmtId="0" fontId="26" fillId="20" borderId="1" xfId="0" applyFont="1" applyFill="1" applyBorder="1" applyAlignment="1">
      <alignment horizontal="left" vertical="center" wrapText="1" readingOrder="1"/>
    </xf>
    <xf numFmtId="0" fontId="55" fillId="20" borderId="1" xfId="0" applyFont="1" applyFill="1" applyBorder="1" applyAlignment="1">
      <alignment vertical="top" wrapText="1"/>
    </xf>
    <xf numFmtId="0" fontId="8" fillId="20" borderId="1" xfId="0" applyFont="1" applyFill="1" applyBorder="1" applyAlignment="1">
      <alignment horizontal="center" vertical="center"/>
    </xf>
    <xf numFmtId="0" fontId="6" fillId="20" borderId="1" xfId="0" applyFont="1" applyFill="1" applyBorder="1" applyAlignment="1">
      <alignment horizontal="justify" vertical="top" wrapText="1"/>
    </xf>
    <xf numFmtId="0" fontId="6" fillId="20" borderId="1" xfId="0" applyFont="1" applyFill="1" applyBorder="1" applyAlignment="1">
      <alignment horizontal="left" vertical="top" wrapText="1"/>
    </xf>
    <xf numFmtId="0" fontId="55" fillId="20" borderId="1" xfId="0" applyFont="1" applyFill="1" applyBorder="1" applyAlignment="1">
      <alignment vertical="center" wrapText="1"/>
    </xf>
    <xf numFmtId="0" fontId="14" fillId="0" borderId="0" xfId="0" applyNumberFormat="1" applyFont="1"/>
    <xf numFmtId="0" fontId="6" fillId="3" borderId="1" xfId="1" applyFont="1" applyFill="1" applyBorder="1" applyAlignment="1">
      <alignment horizontal="center" vertical="center"/>
    </xf>
    <xf numFmtId="0" fontId="6" fillId="3" borderId="1" xfId="1" applyFill="1" applyBorder="1" applyAlignment="1">
      <alignment horizontal="center" vertical="center"/>
    </xf>
    <xf numFmtId="0" fontId="6" fillId="3" borderId="0" xfId="1" applyFill="1" applyAlignment="1">
      <alignment horizontal="center" vertical="center"/>
    </xf>
    <xf numFmtId="0" fontId="0" fillId="0" borderId="0" xfId="0" applyFont="1" applyAlignment="1">
      <alignment horizontal="left" vertical="top" wrapText="1"/>
    </xf>
    <xf numFmtId="0" fontId="58" fillId="0" borderId="0" xfId="0" applyFont="1" applyAlignment="1">
      <alignment horizontal="center"/>
    </xf>
    <xf numFmtId="0" fontId="0" fillId="17" borderId="6" xfId="0" applyFill="1" applyBorder="1" applyAlignment="1">
      <alignment horizontal="center" vertical="center"/>
    </xf>
    <xf numFmtId="0" fontId="0" fillId="17" borderId="23" xfId="0" applyFill="1" applyBorder="1" applyAlignment="1">
      <alignment horizontal="center" vertical="center"/>
    </xf>
    <xf numFmtId="0" fontId="0" fillId="18" borderId="7" xfId="0" applyFill="1" applyBorder="1" applyAlignment="1">
      <alignment horizontal="center" vertical="center" wrapText="1"/>
    </xf>
    <xf numFmtId="0" fontId="0" fillId="18" borderId="24" xfId="0" applyFill="1" applyBorder="1" applyAlignment="1">
      <alignment horizontal="center" vertical="center" wrapText="1"/>
    </xf>
    <xf numFmtId="0" fontId="0" fillId="14" borderId="7" xfId="0" applyFill="1" applyBorder="1" applyAlignment="1">
      <alignment horizontal="center" vertical="center"/>
    </xf>
    <xf numFmtId="0" fontId="0" fillId="14" borderId="24" xfId="0" applyFill="1" applyBorder="1" applyAlignment="1">
      <alignment horizontal="center" vertical="center"/>
    </xf>
    <xf numFmtId="0" fontId="0" fillId="19" borderId="1" xfId="0" applyFill="1" applyBorder="1" applyAlignment="1">
      <alignment horizontal="center"/>
    </xf>
    <xf numFmtId="0" fontId="0" fillId="19" borderId="22" xfId="0" applyFill="1" applyBorder="1" applyAlignment="1">
      <alignment horizontal="center"/>
    </xf>
    <xf numFmtId="0" fontId="6" fillId="0" borderId="0" xfId="1" applyFill="1" applyAlignment="1">
      <alignment horizontal="left" vertical="center"/>
    </xf>
    <xf numFmtId="0" fontId="5" fillId="9" borderId="11" xfId="1" applyFont="1" applyFill="1" applyBorder="1" applyAlignment="1">
      <alignment horizontal="center" vertical="center"/>
    </xf>
    <xf numFmtId="0" fontId="5" fillId="9" borderId="12" xfId="1" applyFont="1" applyFill="1" applyBorder="1" applyAlignment="1">
      <alignment horizontal="center" vertical="center"/>
    </xf>
    <xf numFmtId="0" fontId="5" fillId="9" borderId="4" xfId="1" applyFont="1" applyFill="1" applyBorder="1" applyAlignment="1">
      <alignment horizontal="center" vertical="center"/>
    </xf>
    <xf numFmtId="0" fontId="5" fillId="9" borderId="7" xfId="1" applyFont="1" applyFill="1" applyBorder="1" applyAlignment="1">
      <alignment horizontal="center" vertical="center"/>
    </xf>
    <xf numFmtId="0" fontId="5" fillId="9" borderId="3" xfId="1" applyFont="1" applyFill="1" applyBorder="1" applyAlignment="1">
      <alignment horizontal="center" vertical="center"/>
    </xf>
    <xf numFmtId="0" fontId="3" fillId="0" borderId="0" xfId="1" applyFont="1" applyFill="1" applyAlignment="1">
      <alignment horizontal="center" vertical="center"/>
    </xf>
    <xf numFmtId="0" fontId="5" fillId="9" borderId="7" xfId="1" applyFont="1" applyFill="1" applyBorder="1" applyAlignment="1">
      <alignment horizontal="center" vertical="center" wrapText="1"/>
    </xf>
    <xf numFmtId="0" fontId="5" fillId="9" borderId="3" xfId="1" applyFont="1" applyFill="1" applyBorder="1" applyAlignment="1">
      <alignment horizontal="center" vertical="center" wrapText="1"/>
    </xf>
    <xf numFmtId="0" fontId="28" fillId="0" borderId="0" xfId="2" applyFont="1" applyFill="1" applyAlignment="1">
      <alignment horizontal="center"/>
    </xf>
    <xf numFmtId="0" fontId="3" fillId="0" borderId="0" xfId="2" applyFont="1" applyFill="1" applyAlignment="1">
      <alignment horizontal="center"/>
    </xf>
    <xf numFmtId="0" fontId="31" fillId="0" borderId="0" xfId="4" applyFont="1" applyFill="1" applyAlignment="1">
      <alignment horizontal="center"/>
    </xf>
    <xf numFmtId="0" fontId="30" fillId="0" borderId="19" xfId="2" applyFont="1" applyFill="1" applyBorder="1" applyAlignment="1">
      <alignment horizontal="center" wrapText="1"/>
    </xf>
    <xf numFmtId="0" fontId="30" fillId="0" borderId="16" xfId="2" applyFont="1" applyFill="1" applyBorder="1" applyAlignment="1">
      <alignment horizontal="center" wrapText="1"/>
    </xf>
    <xf numFmtId="0" fontId="30" fillId="0" borderId="6" xfId="2" applyFont="1" applyFill="1" applyBorder="1" applyAlignment="1">
      <alignment horizontal="center" vertical="center" wrapText="1"/>
    </xf>
    <xf numFmtId="0" fontId="6" fillId="0" borderId="2" xfId="2" applyFont="1" applyFill="1" applyBorder="1" applyAlignment="1">
      <alignment horizontal="center" vertical="center" wrapText="1"/>
    </xf>
    <xf numFmtId="1" fontId="34" fillId="0" borderId="11" xfId="2" applyNumberFormat="1" applyFont="1" applyFill="1" applyBorder="1" applyAlignment="1">
      <alignment horizontal="center" vertical="center" wrapText="1"/>
    </xf>
    <xf numFmtId="1" fontId="34" fillId="0" borderId="12" xfId="2" applyNumberFormat="1" applyFont="1" applyFill="1" applyBorder="1" applyAlignment="1">
      <alignment horizontal="center" vertical="center" wrapText="1"/>
    </xf>
    <xf numFmtId="1" fontId="34" fillId="0" borderId="4" xfId="2" applyNumberFormat="1" applyFont="1" applyFill="1" applyBorder="1" applyAlignment="1">
      <alignment horizontal="center" vertical="center" wrapText="1"/>
    </xf>
    <xf numFmtId="0" fontId="30" fillId="0" borderId="8" xfId="2" applyFont="1" applyFill="1" applyBorder="1" applyAlignment="1">
      <alignment horizontal="center" vertical="center" wrapText="1"/>
    </xf>
    <xf numFmtId="0" fontId="31" fillId="0" borderId="9" xfId="3" applyFont="1" applyFill="1" applyBorder="1" applyAlignment="1">
      <alignment horizontal="center" vertical="center" wrapText="1"/>
    </xf>
    <xf numFmtId="0" fontId="31" fillId="0" borderId="10" xfId="3" applyFont="1" applyFill="1" applyBorder="1" applyAlignment="1">
      <alignment horizontal="center" vertical="center" wrapText="1"/>
    </xf>
    <xf numFmtId="0" fontId="31" fillId="0" borderId="5" xfId="3" applyFont="1" applyFill="1" applyBorder="1" applyAlignment="1">
      <alignment horizontal="center" vertical="center" wrapText="1"/>
    </xf>
    <xf numFmtId="0" fontId="30" fillId="0" borderId="7" xfId="2" applyFont="1" applyFill="1" applyBorder="1" applyAlignment="1">
      <alignment horizontal="center" vertical="center" wrapText="1"/>
    </xf>
    <xf numFmtId="0" fontId="30" fillId="0" borderId="3" xfId="2" applyFont="1" applyFill="1" applyBorder="1" applyAlignment="1">
      <alignment horizontal="center" vertical="center" wrapText="1"/>
    </xf>
    <xf numFmtId="0" fontId="2" fillId="0" borderId="11" xfId="2" applyFont="1" applyFill="1" applyBorder="1" applyAlignment="1">
      <alignment horizontal="center" vertical="center" wrapText="1"/>
    </xf>
    <xf numFmtId="0" fontId="6" fillId="0" borderId="12" xfId="2" applyFont="1" applyFill="1" applyBorder="1" applyAlignment="1">
      <alignment horizontal="center" vertical="center" wrapText="1"/>
    </xf>
    <xf numFmtId="0" fontId="2" fillId="0" borderId="7" xfId="2" applyFont="1" applyFill="1" applyBorder="1" applyAlignment="1">
      <alignment horizontal="center" vertical="center" wrapText="1"/>
    </xf>
    <xf numFmtId="0" fontId="2" fillId="0" borderId="3" xfId="2" applyFont="1" applyFill="1" applyBorder="1" applyAlignment="1">
      <alignment horizontal="center" vertical="center" wrapText="1"/>
    </xf>
    <xf numFmtId="0" fontId="54" fillId="0" borderId="0" xfId="0" applyFont="1" applyFill="1" applyAlignment="1">
      <alignment horizontal="center"/>
    </xf>
    <xf numFmtId="0" fontId="19" fillId="0" borderId="0" xfId="0" applyFont="1" applyFill="1" applyAlignment="1">
      <alignment horizontal="center"/>
    </xf>
    <xf numFmtId="0" fontId="4" fillId="0" borderId="1" xfId="0" applyFont="1" applyFill="1" applyBorder="1" applyAlignment="1">
      <alignment horizontal="center" vertical="center" wrapText="1"/>
    </xf>
    <xf numFmtId="0" fontId="2" fillId="0" borderId="9" xfId="0" applyFont="1" applyFill="1" applyBorder="1" applyAlignment="1">
      <alignment horizontal="left" vertical="top" wrapText="1"/>
    </xf>
    <xf numFmtId="0" fontId="2" fillId="0" borderId="5" xfId="0" applyFont="1" applyFill="1" applyBorder="1" applyAlignment="1">
      <alignment horizontal="left" vertical="top" wrapText="1"/>
    </xf>
    <xf numFmtId="0" fontId="4" fillId="11" borderId="11" xfId="0" applyFont="1" applyFill="1" applyBorder="1" applyAlignment="1">
      <alignment horizontal="center" vertical="center" wrapText="1"/>
    </xf>
    <xf numFmtId="0" fontId="4" fillId="11" borderId="12" xfId="0" applyFont="1" applyFill="1" applyBorder="1" applyAlignment="1">
      <alignment horizontal="center" vertical="center" wrapText="1"/>
    </xf>
    <xf numFmtId="0" fontId="4" fillId="11" borderId="4"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2" fillId="0" borderId="14" xfId="0" applyFont="1" applyFill="1" applyBorder="1" applyAlignment="1">
      <alignment horizontal="left" vertical="top" wrapText="1"/>
    </xf>
    <xf numFmtId="0" fontId="4" fillId="0" borderId="1" xfId="0" applyFont="1" applyFill="1" applyBorder="1" applyAlignment="1">
      <alignment horizontal="center" vertical="center"/>
    </xf>
    <xf numFmtId="0" fontId="4" fillId="11" borderId="8" xfId="0" applyFont="1" applyFill="1" applyBorder="1" applyAlignment="1">
      <alignment horizontal="center" vertical="center" wrapText="1"/>
    </xf>
    <xf numFmtId="0" fontId="4" fillId="11" borderId="9" xfId="0" applyFont="1" applyFill="1" applyBorder="1" applyAlignment="1">
      <alignment horizontal="center" vertical="center" wrapText="1"/>
    </xf>
    <xf numFmtId="0" fontId="20" fillId="0" borderId="0" xfId="0" applyFont="1" applyFill="1" applyAlignment="1">
      <alignment horizontal="left" vertical="top" wrapText="1"/>
    </xf>
    <xf numFmtId="0" fontId="53" fillId="0" borderId="0" xfId="0" applyFont="1" applyAlignment="1">
      <alignment horizontal="center"/>
    </xf>
    <xf numFmtId="0" fontId="24" fillId="0" borderId="0" xfId="0" applyFont="1" applyAlignment="1">
      <alignment horizontal="center"/>
    </xf>
    <xf numFmtId="0" fontId="7" fillId="0" borderId="0" xfId="0" applyFont="1" applyFill="1" applyAlignment="1">
      <alignment horizontal="left" vertical="top" wrapText="1"/>
    </xf>
    <xf numFmtId="0" fontId="17" fillId="0" borderId="0" xfId="0" applyFont="1" applyAlignment="1">
      <alignment horizontal="center"/>
    </xf>
    <xf numFmtId="0" fontId="56" fillId="9" borderId="1" xfId="0" applyFont="1" applyFill="1" applyBorder="1" applyAlignment="1">
      <alignment horizontal="center" vertical="center" wrapText="1"/>
    </xf>
    <xf numFmtId="0" fontId="56" fillId="9" borderId="7" xfId="0" applyFont="1" applyFill="1" applyBorder="1" applyAlignment="1">
      <alignment horizontal="center" vertical="center" wrapText="1"/>
    </xf>
    <xf numFmtId="0" fontId="56" fillId="9" borderId="20" xfId="0" applyFont="1" applyFill="1" applyBorder="1" applyAlignment="1">
      <alignment horizontal="center" vertical="center" wrapText="1"/>
    </xf>
    <xf numFmtId="0" fontId="56" fillId="9" borderId="3" xfId="0" applyFont="1" applyFill="1" applyBorder="1" applyAlignment="1">
      <alignment horizontal="center" vertical="center" wrapText="1"/>
    </xf>
    <xf numFmtId="0" fontId="9" fillId="9" borderId="7" xfId="0" applyFont="1" applyFill="1" applyBorder="1" applyAlignment="1">
      <alignment horizontal="center" vertical="center" wrapText="1"/>
    </xf>
    <xf numFmtId="0" fontId="9" fillId="9" borderId="20" xfId="0" applyFont="1" applyFill="1" applyBorder="1" applyAlignment="1">
      <alignment horizontal="center" vertical="center" wrapText="1"/>
    </xf>
    <xf numFmtId="0" fontId="9" fillId="9" borderId="3" xfId="0" applyFont="1" applyFill="1" applyBorder="1" applyAlignment="1">
      <alignment horizontal="center" vertical="center" wrapText="1"/>
    </xf>
    <xf numFmtId="0" fontId="6" fillId="12" borderId="1" xfId="1" applyFont="1" applyFill="1" applyBorder="1" applyAlignment="1">
      <alignment horizontal="center" vertical="center"/>
    </xf>
    <xf numFmtId="0" fontId="6" fillId="12" borderId="1" xfId="1" applyFill="1" applyBorder="1" applyAlignment="1">
      <alignment horizontal="center" vertical="center"/>
    </xf>
  </cellXfs>
  <cellStyles count="5">
    <cellStyle name="Normal" xfId="0" builtinId="0"/>
    <cellStyle name="Normal 2" xfId="1"/>
    <cellStyle name="Normal 3" xfId="2"/>
    <cellStyle name="Normal 4 2" xfId="4"/>
    <cellStyle name="Normal 5" xfId="3"/>
  </cellStyles>
  <dxfs count="513">
    <dxf>
      <fill>
        <patternFill>
          <bgColor rgb="FFFFC7CE"/>
        </patternFill>
      </fill>
    </dxf>
    <dxf>
      <font>
        <color auto="1"/>
      </font>
      <fill>
        <patternFill>
          <bgColor rgb="FFFFFF00"/>
        </patternFill>
      </fill>
    </dxf>
    <dxf>
      <fill>
        <patternFill>
          <bgColor theme="3" tint="0.39994506668294322"/>
        </patternFill>
      </fill>
    </dxf>
    <dxf>
      <fill>
        <patternFill>
          <bgColor rgb="FFFF0000"/>
        </patternFill>
      </fill>
    </dxf>
    <dxf>
      <fill>
        <patternFill>
          <bgColor rgb="FFFFFF00"/>
        </patternFill>
      </fill>
    </dxf>
    <dxf>
      <fill>
        <patternFill>
          <bgColor rgb="FF00B050"/>
        </patternFill>
      </fill>
    </dxf>
    <dxf>
      <fill>
        <patternFill>
          <bgColor rgb="FF0070C0"/>
        </patternFill>
      </fill>
    </dxf>
    <dxf>
      <fill>
        <patternFill>
          <bgColor rgb="FFFF0000"/>
        </patternFill>
      </fill>
    </dxf>
    <dxf>
      <fill>
        <patternFill>
          <bgColor rgb="FFFFFF00"/>
        </patternFill>
      </fill>
    </dxf>
    <dxf>
      <fill>
        <patternFill>
          <bgColor rgb="FF00B050"/>
        </patternFill>
      </fill>
    </dxf>
    <dxf>
      <fill>
        <patternFill>
          <bgColor rgb="FF0070C0"/>
        </patternFill>
      </fill>
    </dxf>
    <dxf>
      <fill>
        <patternFill>
          <bgColor rgb="FFFF0000"/>
        </patternFill>
      </fill>
    </dxf>
    <dxf>
      <fill>
        <patternFill>
          <bgColor rgb="FFFFFF00"/>
        </patternFill>
      </fill>
    </dxf>
    <dxf>
      <fill>
        <patternFill>
          <bgColor rgb="FF00B050"/>
        </patternFill>
      </fill>
    </dxf>
    <dxf>
      <fill>
        <patternFill>
          <bgColor rgb="FF0070C0"/>
        </patternFill>
      </fill>
    </dxf>
    <dxf>
      <fill>
        <patternFill>
          <bgColor rgb="FFFF0000"/>
        </patternFill>
      </fill>
    </dxf>
    <dxf>
      <fill>
        <patternFill>
          <bgColor rgb="FFFFFF00"/>
        </patternFill>
      </fill>
    </dxf>
    <dxf>
      <fill>
        <patternFill>
          <bgColor rgb="FF00B050"/>
        </patternFill>
      </fill>
    </dxf>
    <dxf>
      <fill>
        <patternFill>
          <bgColor rgb="FF0070C0"/>
        </patternFill>
      </fill>
    </dxf>
    <dxf>
      <fill>
        <patternFill>
          <bgColor rgb="FFFF0000"/>
        </patternFill>
      </fill>
    </dxf>
    <dxf>
      <fill>
        <patternFill>
          <bgColor rgb="FFFFFF00"/>
        </patternFill>
      </fill>
    </dxf>
    <dxf>
      <fill>
        <patternFill>
          <bgColor rgb="FF00B050"/>
        </patternFill>
      </fill>
    </dxf>
    <dxf>
      <fill>
        <patternFill>
          <bgColor rgb="FF0070C0"/>
        </patternFill>
      </fill>
    </dxf>
    <dxf>
      <fill>
        <patternFill>
          <bgColor rgb="FFFF0000"/>
        </patternFill>
      </fill>
    </dxf>
    <dxf>
      <fill>
        <patternFill>
          <bgColor rgb="FFFFFF00"/>
        </patternFill>
      </fill>
    </dxf>
    <dxf>
      <fill>
        <patternFill>
          <bgColor rgb="FF00B050"/>
        </patternFill>
      </fill>
    </dxf>
    <dxf>
      <fill>
        <patternFill>
          <bgColor rgb="FF0070C0"/>
        </patternFill>
      </fill>
    </dxf>
    <dxf>
      <fill>
        <patternFill>
          <bgColor rgb="FFFF0000"/>
        </patternFill>
      </fill>
    </dxf>
    <dxf>
      <fill>
        <patternFill>
          <bgColor rgb="FFFFFF00"/>
        </patternFill>
      </fill>
    </dxf>
    <dxf>
      <fill>
        <patternFill>
          <bgColor rgb="FF00B050"/>
        </patternFill>
      </fill>
    </dxf>
    <dxf>
      <fill>
        <patternFill>
          <bgColor rgb="FF0070C0"/>
        </patternFill>
      </fill>
    </dxf>
    <dxf>
      <fill>
        <patternFill>
          <bgColor rgb="FFFFC7CE"/>
        </patternFill>
      </fill>
    </dxf>
    <dxf>
      <fill>
        <patternFill>
          <bgColor rgb="FFFF0000"/>
        </patternFill>
      </fill>
    </dxf>
    <dxf>
      <fill>
        <patternFill>
          <bgColor rgb="FFFFFF00"/>
        </patternFill>
      </fill>
    </dxf>
    <dxf>
      <fill>
        <patternFill>
          <bgColor rgb="FF00B050"/>
        </patternFill>
      </fill>
    </dxf>
    <dxf>
      <fill>
        <patternFill>
          <bgColor rgb="FF0070C0"/>
        </patternFill>
      </fill>
    </dxf>
    <dxf>
      <fill>
        <patternFill>
          <bgColor rgb="FFFF0000"/>
        </patternFill>
      </fill>
    </dxf>
    <dxf>
      <fill>
        <patternFill>
          <bgColor rgb="FFFFFF00"/>
        </patternFill>
      </fill>
    </dxf>
    <dxf>
      <fill>
        <patternFill>
          <bgColor rgb="FF00B050"/>
        </patternFill>
      </fill>
    </dxf>
    <dxf>
      <fill>
        <patternFill>
          <bgColor rgb="FF0070C0"/>
        </patternFill>
      </fill>
    </dxf>
    <dxf>
      <fill>
        <patternFill>
          <bgColor rgb="FFFF0000"/>
        </patternFill>
      </fill>
    </dxf>
    <dxf>
      <fill>
        <patternFill>
          <bgColor rgb="FFFFFF00"/>
        </patternFill>
      </fill>
    </dxf>
    <dxf>
      <fill>
        <patternFill>
          <bgColor rgb="FF00B050"/>
        </patternFill>
      </fill>
    </dxf>
    <dxf>
      <fill>
        <patternFill>
          <bgColor rgb="FF0070C0"/>
        </patternFill>
      </fill>
    </dxf>
    <dxf>
      <fill>
        <patternFill>
          <bgColor rgb="FFFF0000"/>
        </patternFill>
      </fill>
    </dxf>
    <dxf>
      <fill>
        <patternFill>
          <bgColor rgb="FFFFFF00"/>
        </patternFill>
      </fill>
    </dxf>
    <dxf>
      <fill>
        <patternFill>
          <bgColor rgb="FF00B050"/>
        </patternFill>
      </fill>
    </dxf>
    <dxf>
      <fill>
        <patternFill>
          <bgColor rgb="FF0070C0"/>
        </patternFill>
      </fill>
    </dxf>
    <dxf>
      <fill>
        <patternFill>
          <bgColor rgb="FFFF0000"/>
        </patternFill>
      </fill>
    </dxf>
    <dxf>
      <fill>
        <patternFill>
          <bgColor rgb="FFFFFF00"/>
        </patternFill>
      </fill>
    </dxf>
    <dxf>
      <fill>
        <patternFill>
          <bgColor rgb="FF00B050"/>
        </patternFill>
      </fill>
    </dxf>
    <dxf>
      <fill>
        <patternFill>
          <bgColor rgb="FF0070C0"/>
        </patternFill>
      </fill>
    </dxf>
    <dxf>
      <fill>
        <patternFill>
          <bgColor rgb="FFFF0000"/>
        </patternFill>
      </fill>
    </dxf>
    <dxf>
      <fill>
        <patternFill>
          <bgColor rgb="FFFFFF00"/>
        </patternFill>
      </fill>
    </dxf>
    <dxf>
      <fill>
        <patternFill>
          <bgColor rgb="FF00B050"/>
        </patternFill>
      </fill>
    </dxf>
    <dxf>
      <fill>
        <patternFill>
          <bgColor rgb="FF0070C0"/>
        </patternFill>
      </fill>
    </dxf>
    <dxf>
      <fill>
        <patternFill>
          <bgColor rgb="FFFF0000"/>
        </patternFill>
      </fill>
    </dxf>
    <dxf>
      <fill>
        <patternFill>
          <bgColor rgb="FFFFFF00"/>
        </patternFill>
      </fill>
    </dxf>
    <dxf>
      <fill>
        <patternFill>
          <bgColor rgb="FF00B050"/>
        </patternFill>
      </fill>
    </dxf>
    <dxf>
      <fill>
        <patternFill>
          <bgColor rgb="FF0070C0"/>
        </patternFill>
      </fill>
    </dxf>
    <dxf>
      <fill>
        <patternFill>
          <bgColor rgb="FFFF0000"/>
        </patternFill>
      </fill>
    </dxf>
    <dxf>
      <fill>
        <patternFill>
          <bgColor rgb="FFFFFF00"/>
        </patternFill>
      </fill>
    </dxf>
    <dxf>
      <fill>
        <patternFill>
          <bgColor rgb="FF00B050"/>
        </patternFill>
      </fill>
    </dxf>
    <dxf>
      <fill>
        <patternFill>
          <bgColor rgb="FF0070C0"/>
        </patternFill>
      </fill>
    </dxf>
    <dxf>
      <fill>
        <patternFill>
          <bgColor rgb="FFFF0000"/>
        </patternFill>
      </fill>
    </dxf>
    <dxf>
      <fill>
        <patternFill>
          <bgColor rgb="FFFFFF00"/>
        </patternFill>
      </fill>
    </dxf>
    <dxf>
      <fill>
        <patternFill>
          <bgColor rgb="FF00B050"/>
        </patternFill>
      </fill>
    </dxf>
    <dxf>
      <fill>
        <patternFill>
          <bgColor rgb="FF0070C0"/>
        </patternFill>
      </fill>
    </dxf>
    <dxf>
      <fill>
        <patternFill>
          <bgColor rgb="FFFF0000"/>
        </patternFill>
      </fill>
    </dxf>
    <dxf>
      <fill>
        <patternFill>
          <bgColor rgb="FFFFFF00"/>
        </patternFill>
      </fill>
    </dxf>
    <dxf>
      <fill>
        <patternFill>
          <bgColor rgb="FF00B050"/>
        </patternFill>
      </fill>
    </dxf>
    <dxf>
      <fill>
        <patternFill>
          <bgColor rgb="FF0070C0"/>
        </patternFill>
      </fill>
    </dxf>
    <dxf>
      <fill>
        <patternFill>
          <bgColor rgb="FFFF0000"/>
        </patternFill>
      </fill>
    </dxf>
    <dxf>
      <fill>
        <patternFill>
          <bgColor rgb="FFFFFF00"/>
        </patternFill>
      </fill>
    </dxf>
    <dxf>
      <fill>
        <patternFill>
          <bgColor rgb="FF00B050"/>
        </patternFill>
      </fill>
    </dxf>
    <dxf>
      <fill>
        <patternFill>
          <bgColor rgb="FF0070C0"/>
        </patternFill>
      </fill>
    </dxf>
    <dxf>
      <fill>
        <patternFill>
          <bgColor rgb="FFFF0000"/>
        </patternFill>
      </fill>
    </dxf>
    <dxf>
      <fill>
        <patternFill>
          <bgColor rgb="FFFFFF00"/>
        </patternFill>
      </fill>
    </dxf>
    <dxf>
      <fill>
        <patternFill>
          <bgColor rgb="FF00B050"/>
        </patternFill>
      </fill>
    </dxf>
    <dxf>
      <fill>
        <patternFill>
          <bgColor rgb="FF0070C0"/>
        </patternFill>
      </fill>
    </dxf>
    <dxf>
      <fill>
        <patternFill>
          <bgColor rgb="FFFF0000"/>
        </patternFill>
      </fill>
    </dxf>
    <dxf>
      <fill>
        <patternFill>
          <bgColor rgb="FFFFFF00"/>
        </patternFill>
      </fill>
    </dxf>
    <dxf>
      <fill>
        <patternFill>
          <bgColor rgb="FF00B050"/>
        </patternFill>
      </fill>
    </dxf>
    <dxf>
      <fill>
        <patternFill>
          <bgColor rgb="FF0070C0"/>
        </patternFill>
      </fill>
    </dxf>
    <dxf>
      <fill>
        <patternFill>
          <bgColor rgb="FFFF0000"/>
        </patternFill>
      </fill>
    </dxf>
    <dxf>
      <fill>
        <patternFill>
          <bgColor rgb="FFFFFF00"/>
        </patternFill>
      </fill>
    </dxf>
    <dxf>
      <fill>
        <patternFill>
          <bgColor rgb="FF00B050"/>
        </patternFill>
      </fill>
    </dxf>
    <dxf>
      <fill>
        <patternFill>
          <bgColor rgb="FF0070C0"/>
        </patternFill>
      </fill>
    </dxf>
    <dxf>
      <fill>
        <patternFill>
          <bgColor rgb="FFFF0000"/>
        </patternFill>
      </fill>
    </dxf>
    <dxf>
      <fill>
        <patternFill>
          <bgColor rgb="FFFFFF00"/>
        </patternFill>
      </fill>
    </dxf>
    <dxf>
      <fill>
        <patternFill>
          <bgColor rgb="FF00B050"/>
        </patternFill>
      </fill>
    </dxf>
    <dxf>
      <fill>
        <patternFill>
          <bgColor rgb="FF0070C0"/>
        </patternFill>
      </fill>
    </dxf>
    <dxf>
      <fill>
        <patternFill>
          <bgColor rgb="FFFF0000"/>
        </patternFill>
      </fill>
    </dxf>
    <dxf>
      <fill>
        <patternFill>
          <bgColor rgb="FFFFFF00"/>
        </patternFill>
      </fill>
    </dxf>
    <dxf>
      <fill>
        <patternFill>
          <bgColor rgb="FF00B050"/>
        </patternFill>
      </fill>
    </dxf>
    <dxf>
      <fill>
        <patternFill>
          <bgColor rgb="FF0070C0"/>
        </patternFill>
      </fill>
    </dxf>
    <dxf>
      <fill>
        <patternFill>
          <bgColor rgb="FFFF0000"/>
        </patternFill>
      </fill>
    </dxf>
    <dxf>
      <fill>
        <patternFill>
          <bgColor rgb="FFFFFF00"/>
        </patternFill>
      </fill>
    </dxf>
    <dxf>
      <fill>
        <patternFill>
          <bgColor rgb="FF00B050"/>
        </patternFill>
      </fill>
    </dxf>
    <dxf>
      <fill>
        <patternFill>
          <bgColor rgb="FF0070C0"/>
        </patternFill>
      </fill>
    </dxf>
    <dxf>
      <fill>
        <patternFill>
          <bgColor rgb="FFFF0000"/>
        </patternFill>
      </fill>
    </dxf>
    <dxf>
      <fill>
        <patternFill>
          <bgColor rgb="FFFFFF00"/>
        </patternFill>
      </fill>
    </dxf>
    <dxf>
      <fill>
        <patternFill>
          <bgColor rgb="FF00B050"/>
        </patternFill>
      </fill>
    </dxf>
    <dxf>
      <fill>
        <patternFill>
          <bgColor rgb="FF0070C0"/>
        </patternFill>
      </fill>
    </dxf>
    <dxf>
      <fill>
        <patternFill>
          <bgColor rgb="FFFF0000"/>
        </patternFill>
      </fill>
    </dxf>
    <dxf>
      <fill>
        <patternFill>
          <bgColor rgb="FFFFFF00"/>
        </patternFill>
      </fill>
    </dxf>
    <dxf>
      <fill>
        <patternFill>
          <bgColor rgb="FF00B050"/>
        </patternFill>
      </fill>
    </dxf>
    <dxf>
      <fill>
        <patternFill>
          <bgColor rgb="FF0070C0"/>
        </patternFill>
      </fill>
    </dxf>
    <dxf>
      <fill>
        <patternFill>
          <bgColor rgb="FFFF0000"/>
        </patternFill>
      </fill>
    </dxf>
    <dxf>
      <fill>
        <patternFill>
          <bgColor rgb="FFFFFF00"/>
        </patternFill>
      </fill>
    </dxf>
    <dxf>
      <fill>
        <patternFill>
          <bgColor rgb="FF00B050"/>
        </patternFill>
      </fill>
    </dxf>
    <dxf>
      <fill>
        <patternFill>
          <bgColor rgb="FF0070C0"/>
        </patternFill>
      </fill>
    </dxf>
    <dxf>
      <fill>
        <patternFill>
          <bgColor rgb="FFFF0000"/>
        </patternFill>
      </fill>
    </dxf>
    <dxf>
      <fill>
        <patternFill>
          <bgColor rgb="FFFFFF00"/>
        </patternFill>
      </fill>
    </dxf>
    <dxf>
      <fill>
        <patternFill>
          <bgColor rgb="FF00B050"/>
        </patternFill>
      </fill>
    </dxf>
    <dxf>
      <fill>
        <patternFill>
          <bgColor rgb="FF0070C0"/>
        </patternFill>
      </fill>
    </dxf>
    <dxf>
      <fill>
        <patternFill>
          <bgColor rgb="FFFF0000"/>
        </patternFill>
      </fill>
    </dxf>
    <dxf>
      <fill>
        <patternFill>
          <bgColor rgb="FFFFFF00"/>
        </patternFill>
      </fill>
    </dxf>
    <dxf>
      <fill>
        <patternFill>
          <bgColor rgb="FF00B050"/>
        </patternFill>
      </fill>
    </dxf>
    <dxf>
      <fill>
        <patternFill>
          <bgColor rgb="FF0070C0"/>
        </patternFill>
      </fill>
    </dxf>
    <dxf>
      <fill>
        <patternFill>
          <bgColor rgb="FFFF0000"/>
        </patternFill>
      </fill>
    </dxf>
    <dxf>
      <fill>
        <patternFill>
          <bgColor rgb="FFFFFF00"/>
        </patternFill>
      </fill>
    </dxf>
    <dxf>
      <fill>
        <patternFill>
          <bgColor rgb="FF00B050"/>
        </patternFill>
      </fill>
    </dxf>
    <dxf>
      <fill>
        <patternFill>
          <bgColor rgb="FF0070C0"/>
        </patternFill>
      </fill>
    </dxf>
    <dxf>
      <fill>
        <patternFill>
          <bgColor rgb="FFFF0000"/>
        </patternFill>
      </fill>
    </dxf>
    <dxf>
      <fill>
        <patternFill>
          <bgColor rgb="FFFFFF00"/>
        </patternFill>
      </fill>
    </dxf>
    <dxf>
      <fill>
        <patternFill>
          <bgColor rgb="FF00B050"/>
        </patternFill>
      </fill>
    </dxf>
    <dxf>
      <fill>
        <patternFill>
          <bgColor rgb="FF0070C0"/>
        </patternFill>
      </fill>
    </dxf>
    <dxf>
      <fill>
        <patternFill>
          <bgColor rgb="FFFF0000"/>
        </patternFill>
      </fill>
    </dxf>
    <dxf>
      <fill>
        <patternFill>
          <bgColor rgb="FFFFFF00"/>
        </patternFill>
      </fill>
    </dxf>
    <dxf>
      <fill>
        <patternFill>
          <bgColor rgb="FF00B050"/>
        </patternFill>
      </fill>
    </dxf>
    <dxf>
      <fill>
        <patternFill>
          <bgColor rgb="FF0070C0"/>
        </patternFill>
      </fill>
    </dxf>
    <dxf>
      <fill>
        <patternFill>
          <bgColor rgb="FFFF0000"/>
        </patternFill>
      </fill>
    </dxf>
    <dxf>
      <fill>
        <patternFill>
          <bgColor rgb="FFFFFF00"/>
        </patternFill>
      </fill>
    </dxf>
    <dxf>
      <fill>
        <patternFill>
          <bgColor rgb="FF00B050"/>
        </patternFill>
      </fill>
    </dxf>
    <dxf>
      <fill>
        <patternFill>
          <bgColor rgb="FF0070C0"/>
        </patternFill>
      </fill>
    </dxf>
    <dxf>
      <fill>
        <patternFill>
          <bgColor rgb="FFFF0000"/>
        </patternFill>
      </fill>
    </dxf>
    <dxf>
      <fill>
        <patternFill>
          <bgColor rgb="FFFFFF00"/>
        </patternFill>
      </fill>
    </dxf>
    <dxf>
      <fill>
        <patternFill>
          <bgColor rgb="FF00B050"/>
        </patternFill>
      </fill>
    </dxf>
    <dxf>
      <fill>
        <patternFill>
          <bgColor rgb="FF0070C0"/>
        </patternFill>
      </fill>
    </dxf>
    <dxf>
      <fill>
        <patternFill>
          <bgColor rgb="FFFF0000"/>
        </patternFill>
      </fill>
    </dxf>
    <dxf>
      <fill>
        <patternFill>
          <bgColor rgb="FFFFFF00"/>
        </patternFill>
      </fill>
    </dxf>
    <dxf>
      <fill>
        <patternFill>
          <bgColor rgb="FF00B050"/>
        </patternFill>
      </fill>
    </dxf>
    <dxf>
      <fill>
        <patternFill>
          <bgColor rgb="FF0070C0"/>
        </patternFill>
      </fill>
    </dxf>
    <dxf>
      <fill>
        <patternFill>
          <bgColor rgb="FFFF0000"/>
        </patternFill>
      </fill>
    </dxf>
    <dxf>
      <fill>
        <patternFill>
          <bgColor rgb="FFFFFF00"/>
        </patternFill>
      </fill>
    </dxf>
    <dxf>
      <fill>
        <patternFill>
          <bgColor rgb="FF00B050"/>
        </patternFill>
      </fill>
    </dxf>
    <dxf>
      <fill>
        <patternFill>
          <bgColor rgb="FF0070C0"/>
        </patternFill>
      </fill>
    </dxf>
    <dxf>
      <fill>
        <patternFill>
          <bgColor rgb="FFFF0000"/>
        </patternFill>
      </fill>
    </dxf>
    <dxf>
      <fill>
        <patternFill>
          <bgColor rgb="FFFFFF00"/>
        </patternFill>
      </fill>
    </dxf>
    <dxf>
      <fill>
        <patternFill>
          <bgColor rgb="FF00B050"/>
        </patternFill>
      </fill>
    </dxf>
    <dxf>
      <fill>
        <patternFill>
          <bgColor rgb="FF0070C0"/>
        </patternFill>
      </fill>
    </dxf>
    <dxf>
      <fill>
        <patternFill>
          <bgColor rgb="FFFF0000"/>
        </patternFill>
      </fill>
    </dxf>
    <dxf>
      <fill>
        <patternFill>
          <bgColor rgb="FFFFFF00"/>
        </patternFill>
      </fill>
    </dxf>
    <dxf>
      <fill>
        <patternFill>
          <bgColor rgb="FF00B050"/>
        </patternFill>
      </fill>
    </dxf>
    <dxf>
      <fill>
        <patternFill>
          <bgColor rgb="FF0070C0"/>
        </patternFill>
      </fill>
    </dxf>
    <dxf>
      <fill>
        <patternFill>
          <bgColor rgb="FFFF0000"/>
        </patternFill>
      </fill>
    </dxf>
    <dxf>
      <fill>
        <patternFill>
          <bgColor rgb="FFFFFF00"/>
        </patternFill>
      </fill>
    </dxf>
    <dxf>
      <fill>
        <patternFill>
          <bgColor rgb="FF00B050"/>
        </patternFill>
      </fill>
    </dxf>
    <dxf>
      <fill>
        <patternFill>
          <bgColor rgb="FF0070C0"/>
        </patternFill>
      </fill>
    </dxf>
    <dxf>
      <fill>
        <patternFill>
          <bgColor rgb="FFFF0000"/>
        </patternFill>
      </fill>
    </dxf>
    <dxf>
      <fill>
        <patternFill>
          <bgColor rgb="FFFFFF00"/>
        </patternFill>
      </fill>
    </dxf>
    <dxf>
      <fill>
        <patternFill>
          <bgColor rgb="FF00B050"/>
        </patternFill>
      </fill>
    </dxf>
    <dxf>
      <fill>
        <patternFill>
          <bgColor rgb="FF0070C0"/>
        </patternFill>
      </fill>
    </dxf>
    <dxf>
      <fill>
        <patternFill>
          <bgColor rgb="FFFF0000"/>
        </patternFill>
      </fill>
    </dxf>
    <dxf>
      <fill>
        <patternFill>
          <bgColor rgb="FFFFFF00"/>
        </patternFill>
      </fill>
    </dxf>
    <dxf>
      <fill>
        <patternFill>
          <bgColor rgb="FF00B050"/>
        </patternFill>
      </fill>
    </dxf>
    <dxf>
      <fill>
        <patternFill>
          <bgColor rgb="FF0070C0"/>
        </patternFill>
      </fill>
    </dxf>
    <dxf>
      <fill>
        <patternFill>
          <bgColor rgb="FFFF0000"/>
        </patternFill>
      </fill>
    </dxf>
    <dxf>
      <fill>
        <patternFill>
          <bgColor rgb="FFFFFF00"/>
        </patternFill>
      </fill>
    </dxf>
    <dxf>
      <fill>
        <patternFill>
          <bgColor rgb="FF00B050"/>
        </patternFill>
      </fill>
    </dxf>
    <dxf>
      <fill>
        <patternFill>
          <bgColor rgb="FF0070C0"/>
        </patternFill>
      </fill>
    </dxf>
    <dxf>
      <fill>
        <patternFill>
          <bgColor rgb="FFFF0000"/>
        </patternFill>
      </fill>
    </dxf>
    <dxf>
      <fill>
        <patternFill>
          <bgColor rgb="FFFFFF00"/>
        </patternFill>
      </fill>
    </dxf>
    <dxf>
      <fill>
        <patternFill>
          <bgColor rgb="FF00B050"/>
        </patternFill>
      </fill>
    </dxf>
    <dxf>
      <fill>
        <patternFill>
          <bgColor rgb="FF0070C0"/>
        </patternFill>
      </fill>
    </dxf>
    <dxf>
      <fill>
        <patternFill>
          <bgColor rgb="FFFF0000"/>
        </patternFill>
      </fill>
    </dxf>
    <dxf>
      <fill>
        <patternFill>
          <bgColor rgb="FFFFFF00"/>
        </patternFill>
      </fill>
    </dxf>
    <dxf>
      <fill>
        <patternFill>
          <bgColor rgb="FF00B050"/>
        </patternFill>
      </fill>
    </dxf>
    <dxf>
      <fill>
        <patternFill>
          <bgColor rgb="FF0070C0"/>
        </patternFill>
      </fill>
    </dxf>
    <dxf>
      <fill>
        <patternFill>
          <bgColor rgb="FFFF0000"/>
        </patternFill>
      </fill>
    </dxf>
    <dxf>
      <fill>
        <patternFill>
          <bgColor rgb="FFFFFF00"/>
        </patternFill>
      </fill>
    </dxf>
    <dxf>
      <fill>
        <patternFill>
          <bgColor rgb="FF00B050"/>
        </patternFill>
      </fill>
    </dxf>
    <dxf>
      <fill>
        <patternFill>
          <bgColor rgb="FF0070C0"/>
        </patternFill>
      </fill>
    </dxf>
    <dxf>
      <fill>
        <patternFill>
          <bgColor rgb="FFFF0000"/>
        </patternFill>
      </fill>
    </dxf>
    <dxf>
      <fill>
        <patternFill>
          <bgColor rgb="FFFFFF00"/>
        </patternFill>
      </fill>
    </dxf>
    <dxf>
      <fill>
        <patternFill>
          <bgColor rgb="FF00B050"/>
        </patternFill>
      </fill>
    </dxf>
    <dxf>
      <fill>
        <patternFill>
          <bgColor rgb="FF0070C0"/>
        </patternFill>
      </fill>
    </dxf>
    <dxf>
      <fill>
        <patternFill>
          <bgColor rgb="FFFF0000"/>
        </patternFill>
      </fill>
    </dxf>
    <dxf>
      <fill>
        <patternFill>
          <bgColor rgb="FFFFFF00"/>
        </patternFill>
      </fill>
    </dxf>
    <dxf>
      <fill>
        <patternFill>
          <bgColor rgb="FF00B050"/>
        </patternFill>
      </fill>
    </dxf>
    <dxf>
      <fill>
        <patternFill>
          <bgColor rgb="FF0070C0"/>
        </patternFill>
      </fill>
    </dxf>
    <dxf>
      <fill>
        <patternFill>
          <bgColor rgb="FFFF0000"/>
        </patternFill>
      </fill>
    </dxf>
    <dxf>
      <fill>
        <patternFill>
          <bgColor rgb="FFFFFF00"/>
        </patternFill>
      </fill>
    </dxf>
    <dxf>
      <fill>
        <patternFill>
          <bgColor rgb="FF00B050"/>
        </patternFill>
      </fill>
    </dxf>
    <dxf>
      <fill>
        <patternFill>
          <bgColor rgb="FF0070C0"/>
        </patternFill>
      </fill>
    </dxf>
    <dxf>
      <fill>
        <patternFill>
          <bgColor rgb="FFFF0000"/>
        </patternFill>
      </fill>
    </dxf>
    <dxf>
      <fill>
        <patternFill>
          <bgColor rgb="FFFFFF00"/>
        </patternFill>
      </fill>
    </dxf>
    <dxf>
      <fill>
        <patternFill>
          <bgColor rgb="FF00B050"/>
        </patternFill>
      </fill>
    </dxf>
    <dxf>
      <fill>
        <patternFill>
          <bgColor rgb="FF0070C0"/>
        </patternFill>
      </fill>
    </dxf>
    <dxf>
      <fill>
        <patternFill>
          <bgColor rgb="FFFF0000"/>
        </patternFill>
      </fill>
    </dxf>
    <dxf>
      <fill>
        <patternFill>
          <bgColor rgb="FFFFFF00"/>
        </patternFill>
      </fill>
    </dxf>
    <dxf>
      <fill>
        <patternFill>
          <bgColor rgb="FF00B050"/>
        </patternFill>
      </fill>
    </dxf>
    <dxf>
      <fill>
        <patternFill>
          <bgColor rgb="FF0070C0"/>
        </patternFill>
      </fill>
    </dxf>
    <dxf>
      <fill>
        <patternFill>
          <bgColor rgb="FFFF0000"/>
        </patternFill>
      </fill>
    </dxf>
    <dxf>
      <fill>
        <patternFill>
          <bgColor rgb="FFFFFF00"/>
        </patternFill>
      </fill>
    </dxf>
    <dxf>
      <fill>
        <patternFill>
          <bgColor rgb="FF00B050"/>
        </patternFill>
      </fill>
    </dxf>
    <dxf>
      <fill>
        <patternFill>
          <bgColor rgb="FF0070C0"/>
        </patternFill>
      </fill>
    </dxf>
    <dxf>
      <fill>
        <patternFill>
          <bgColor rgb="FFFF0000"/>
        </patternFill>
      </fill>
    </dxf>
    <dxf>
      <fill>
        <patternFill>
          <bgColor rgb="FFFFFF00"/>
        </patternFill>
      </fill>
    </dxf>
    <dxf>
      <fill>
        <patternFill>
          <bgColor rgb="FF00B050"/>
        </patternFill>
      </fill>
    </dxf>
    <dxf>
      <fill>
        <patternFill>
          <bgColor rgb="FF0070C0"/>
        </patternFill>
      </fill>
    </dxf>
    <dxf>
      <fill>
        <patternFill>
          <bgColor rgb="FFFF0000"/>
        </patternFill>
      </fill>
    </dxf>
    <dxf>
      <fill>
        <patternFill>
          <bgColor rgb="FFFFFF00"/>
        </patternFill>
      </fill>
    </dxf>
    <dxf>
      <fill>
        <patternFill>
          <bgColor rgb="FF00B050"/>
        </patternFill>
      </fill>
    </dxf>
    <dxf>
      <fill>
        <patternFill>
          <bgColor rgb="FF0070C0"/>
        </patternFill>
      </fill>
    </dxf>
    <dxf>
      <fill>
        <patternFill>
          <bgColor rgb="FFFF0000"/>
        </patternFill>
      </fill>
    </dxf>
    <dxf>
      <fill>
        <patternFill>
          <bgColor rgb="FFFFFF00"/>
        </patternFill>
      </fill>
    </dxf>
    <dxf>
      <fill>
        <patternFill>
          <bgColor rgb="FF00B050"/>
        </patternFill>
      </fill>
    </dxf>
    <dxf>
      <fill>
        <patternFill>
          <bgColor rgb="FF0070C0"/>
        </patternFill>
      </fill>
    </dxf>
    <dxf>
      <fill>
        <patternFill>
          <bgColor rgb="FFFF0000"/>
        </patternFill>
      </fill>
    </dxf>
    <dxf>
      <fill>
        <patternFill>
          <bgColor rgb="FFFFFF00"/>
        </patternFill>
      </fill>
    </dxf>
    <dxf>
      <fill>
        <patternFill>
          <bgColor rgb="FF00B050"/>
        </patternFill>
      </fill>
    </dxf>
    <dxf>
      <fill>
        <patternFill>
          <bgColor rgb="FF0070C0"/>
        </patternFill>
      </fill>
    </dxf>
    <dxf>
      <fill>
        <patternFill>
          <bgColor rgb="FFFF0000"/>
        </patternFill>
      </fill>
    </dxf>
    <dxf>
      <fill>
        <patternFill>
          <bgColor rgb="FFFFFF00"/>
        </patternFill>
      </fill>
    </dxf>
    <dxf>
      <fill>
        <patternFill>
          <bgColor rgb="FF00B050"/>
        </patternFill>
      </fill>
    </dxf>
    <dxf>
      <fill>
        <patternFill>
          <bgColor rgb="FF0070C0"/>
        </patternFill>
      </fill>
    </dxf>
    <dxf>
      <fill>
        <patternFill>
          <bgColor rgb="FFFF0000"/>
        </patternFill>
      </fill>
    </dxf>
    <dxf>
      <fill>
        <patternFill>
          <bgColor rgb="FFFFFF00"/>
        </patternFill>
      </fill>
    </dxf>
    <dxf>
      <fill>
        <patternFill>
          <bgColor rgb="FF00B050"/>
        </patternFill>
      </fill>
    </dxf>
    <dxf>
      <fill>
        <patternFill>
          <bgColor rgb="FF0070C0"/>
        </patternFill>
      </fill>
    </dxf>
    <dxf>
      <fill>
        <patternFill>
          <bgColor rgb="FFFF0000"/>
        </patternFill>
      </fill>
    </dxf>
    <dxf>
      <fill>
        <patternFill>
          <bgColor rgb="FFFFFF00"/>
        </patternFill>
      </fill>
    </dxf>
    <dxf>
      <fill>
        <patternFill>
          <bgColor rgb="FF00B050"/>
        </patternFill>
      </fill>
    </dxf>
    <dxf>
      <fill>
        <patternFill>
          <bgColor rgb="FF0070C0"/>
        </patternFill>
      </fill>
    </dxf>
    <dxf>
      <fill>
        <patternFill>
          <bgColor rgb="FFFF0000"/>
        </patternFill>
      </fill>
    </dxf>
    <dxf>
      <fill>
        <patternFill>
          <bgColor rgb="FFFFFF00"/>
        </patternFill>
      </fill>
    </dxf>
    <dxf>
      <fill>
        <patternFill>
          <bgColor rgb="FF00B050"/>
        </patternFill>
      </fill>
    </dxf>
    <dxf>
      <fill>
        <patternFill>
          <bgColor rgb="FF0070C0"/>
        </patternFill>
      </fill>
    </dxf>
    <dxf>
      <fill>
        <patternFill>
          <bgColor rgb="FFFF0000"/>
        </patternFill>
      </fill>
    </dxf>
    <dxf>
      <fill>
        <patternFill>
          <bgColor rgb="FFFFFF00"/>
        </patternFill>
      </fill>
    </dxf>
    <dxf>
      <fill>
        <patternFill>
          <bgColor rgb="FF00B050"/>
        </patternFill>
      </fill>
    </dxf>
    <dxf>
      <fill>
        <patternFill>
          <bgColor rgb="FF0070C0"/>
        </patternFill>
      </fill>
    </dxf>
    <dxf>
      <fill>
        <patternFill>
          <bgColor rgb="FFFF0000"/>
        </patternFill>
      </fill>
    </dxf>
    <dxf>
      <fill>
        <patternFill>
          <bgColor rgb="FFFFFF00"/>
        </patternFill>
      </fill>
    </dxf>
    <dxf>
      <fill>
        <patternFill>
          <bgColor rgb="FF00B050"/>
        </patternFill>
      </fill>
    </dxf>
    <dxf>
      <fill>
        <patternFill>
          <bgColor rgb="FF0070C0"/>
        </patternFill>
      </fill>
    </dxf>
    <dxf>
      <fill>
        <patternFill>
          <bgColor rgb="FFFF0000"/>
        </patternFill>
      </fill>
    </dxf>
    <dxf>
      <fill>
        <patternFill>
          <bgColor rgb="FFFFFF00"/>
        </patternFill>
      </fill>
    </dxf>
    <dxf>
      <fill>
        <patternFill>
          <bgColor rgb="FF00B050"/>
        </patternFill>
      </fill>
    </dxf>
    <dxf>
      <fill>
        <patternFill>
          <bgColor rgb="FF0070C0"/>
        </patternFill>
      </fill>
    </dxf>
    <dxf>
      <fill>
        <patternFill>
          <bgColor rgb="FFFF0000"/>
        </patternFill>
      </fill>
    </dxf>
    <dxf>
      <fill>
        <patternFill>
          <bgColor rgb="FFFFFF00"/>
        </patternFill>
      </fill>
    </dxf>
    <dxf>
      <fill>
        <patternFill>
          <bgColor rgb="FF00B050"/>
        </patternFill>
      </fill>
    </dxf>
    <dxf>
      <fill>
        <patternFill>
          <bgColor rgb="FF0070C0"/>
        </patternFill>
      </fill>
    </dxf>
    <dxf>
      <fill>
        <patternFill>
          <bgColor rgb="FFFF0000"/>
        </patternFill>
      </fill>
    </dxf>
    <dxf>
      <fill>
        <patternFill>
          <bgColor rgb="FFFFFF00"/>
        </patternFill>
      </fill>
    </dxf>
    <dxf>
      <fill>
        <patternFill>
          <bgColor rgb="FF00B050"/>
        </patternFill>
      </fill>
    </dxf>
    <dxf>
      <fill>
        <patternFill>
          <bgColor rgb="FF0070C0"/>
        </patternFill>
      </fill>
    </dxf>
    <dxf>
      <fill>
        <patternFill>
          <bgColor rgb="FFFF0000"/>
        </patternFill>
      </fill>
    </dxf>
    <dxf>
      <fill>
        <patternFill>
          <bgColor rgb="FFFFFF00"/>
        </patternFill>
      </fill>
    </dxf>
    <dxf>
      <fill>
        <patternFill>
          <bgColor rgb="FF00B050"/>
        </patternFill>
      </fill>
    </dxf>
    <dxf>
      <fill>
        <patternFill>
          <bgColor rgb="FF0070C0"/>
        </patternFill>
      </fill>
    </dxf>
    <dxf>
      <fill>
        <patternFill>
          <bgColor rgb="FFFF0000"/>
        </patternFill>
      </fill>
    </dxf>
    <dxf>
      <fill>
        <patternFill>
          <bgColor rgb="FFFFFF00"/>
        </patternFill>
      </fill>
    </dxf>
    <dxf>
      <fill>
        <patternFill>
          <bgColor rgb="FF00B050"/>
        </patternFill>
      </fill>
    </dxf>
    <dxf>
      <fill>
        <patternFill>
          <bgColor rgb="FF0070C0"/>
        </patternFill>
      </fill>
    </dxf>
    <dxf>
      <fill>
        <patternFill>
          <bgColor rgb="FFFF0000"/>
        </patternFill>
      </fill>
    </dxf>
    <dxf>
      <fill>
        <patternFill>
          <bgColor rgb="FFFFFF00"/>
        </patternFill>
      </fill>
    </dxf>
    <dxf>
      <fill>
        <patternFill>
          <bgColor rgb="FF00B050"/>
        </patternFill>
      </fill>
    </dxf>
    <dxf>
      <fill>
        <patternFill>
          <bgColor rgb="FF0070C0"/>
        </patternFill>
      </fill>
    </dxf>
    <dxf>
      <fill>
        <patternFill>
          <bgColor rgb="FFFF0000"/>
        </patternFill>
      </fill>
    </dxf>
    <dxf>
      <fill>
        <patternFill>
          <bgColor rgb="FFFFFF00"/>
        </patternFill>
      </fill>
    </dxf>
    <dxf>
      <fill>
        <patternFill>
          <bgColor rgb="FF00B050"/>
        </patternFill>
      </fill>
    </dxf>
    <dxf>
      <fill>
        <patternFill>
          <bgColor rgb="FF0070C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00B050"/>
        </patternFill>
      </fill>
    </dxf>
    <dxf>
      <fill>
        <patternFill>
          <bgColor rgb="FF0070C0"/>
        </patternFill>
      </fill>
    </dxf>
    <dxf>
      <fill>
        <patternFill>
          <bgColor rgb="FFFF0000"/>
        </patternFill>
      </fill>
    </dxf>
    <dxf>
      <fill>
        <patternFill>
          <bgColor rgb="FFFFFF00"/>
        </patternFill>
      </fill>
    </dxf>
    <dxf>
      <fill>
        <patternFill>
          <bgColor rgb="FF00B050"/>
        </patternFill>
      </fill>
    </dxf>
    <dxf>
      <fill>
        <patternFill>
          <bgColor rgb="FF0070C0"/>
        </patternFill>
      </fill>
    </dxf>
    <dxf>
      <fill>
        <patternFill>
          <bgColor rgb="FFFF0000"/>
        </patternFill>
      </fill>
    </dxf>
    <dxf>
      <fill>
        <patternFill>
          <bgColor rgb="FFFFFF00"/>
        </patternFill>
      </fill>
    </dxf>
    <dxf>
      <fill>
        <patternFill>
          <bgColor rgb="FF00B050"/>
        </patternFill>
      </fill>
    </dxf>
    <dxf>
      <fill>
        <patternFill>
          <bgColor rgb="FF0070C0"/>
        </patternFill>
      </fill>
    </dxf>
    <dxf>
      <fill>
        <patternFill>
          <bgColor rgb="FFFF0000"/>
        </patternFill>
      </fill>
    </dxf>
    <dxf>
      <fill>
        <patternFill>
          <bgColor rgb="FFFFFF00"/>
        </patternFill>
      </fill>
    </dxf>
    <dxf>
      <fill>
        <patternFill>
          <bgColor rgb="FF00B050"/>
        </patternFill>
      </fill>
    </dxf>
    <dxf>
      <fill>
        <patternFill>
          <bgColor rgb="FF0070C0"/>
        </patternFill>
      </fill>
    </dxf>
    <dxf>
      <fill>
        <patternFill>
          <bgColor rgb="FF00B0F0"/>
        </patternFill>
      </fill>
    </dxf>
    <dxf>
      <fill>
        <patternFill>
          <bgColor rgb="FFFF0000"/>
        </patternFill>
      </fill>
    </dxf>
    <dxf>
      <fill>
        <patternFill>
          <bgColor rgb="FFFFFF00"/>
        </patternFill>
      </fill>
    </dxf>
    <dxf>
      <fill>
        <patternFill>
          <bgColor rgb="FF00B050"/>
        </patternFill>
      </fill>
    </dxf>
    <dxf>
      <fill>
        <patternFill>
          <bgColor rgb="FF0070C0"/>
        </patternFill>
      </fill>
    </dxf>
    <dxf>
      <fill>
        <patternFill>
          <bgColor rgb="FFFF0000"/>
        </patternFill>
      </fill>
    </dxf>
    <dxf>
      <fill>
        <patternFill>
          <bgColor rgb="FFFFFF00"/>
        </patternFill>
      </fill>
    </dxf>
    <dxf>
      <fill>
        <patternFill>
          <bgColor rgb="FF00B050"/>
        </patternFill>
      </fill>
    </dxf>
    <dxf>
      <fill>
        <patternFill>
          <bgColor rgb="FF0070C0"/>
        </patternFill>
      </fill>
    </dxf>
    <dxf>
      <fill>
        <patternFill>
          <bgColor rgb="FFFF0000"/>
        </patternFill>
      </fill>
    </dxf>
    <dxf>
      <fill>
        <patternFill>
          <bgColor rgb="FFFFFF00"/>
        </patternFill>
      </fill>
    </dxf>
    <dxf>
      <fill>
        <patternFill>
          <bgColor rgb="FF00B050"/>
        </patternFill>
      </fill>
    </dxf>
    <dxf>
      <fill>
        <patternFill>
          <bgColor rgb="FF0070C0"/>
        </patternFill>
      </fill>
    </dxf>
    <dxf>
      <fill>
        <patternFill>
          <bgColor rgb="FFFF0000"/>
        </patternFill>
      </fill>
    </dxf>
    <dxf>
      <fill>
        <patternFill>
          <bgColor rgb="FFFFFF00"/>
        </patternFill>
      </fill>
    </dxf>
    <dxf>
      <fill>
        <patternFill>
          <bgColor rgb="FF00B050"/>
        </patternFill>
      </fill>
    </dxf>
    <dxf>
      <fill>
        <patternFill>
          <bgColor rgb="FF0070C0"/>
        </patternFill>
      </fill>
    </dxf>
    <dxf>
      <fill>
        <patternFill>
          <bgColor rgb="FF00B0F0"/>
        </patternFill>
      </fill>
    </dxf>
    <dxf>
      <fill>
        <patternFill>
          <bgColor rgb="FFFF0000"/>
        </patternFill>
      </fill>
    </dxf>
    <dxf>
      <fill>
        <patternFill>
          <bgColor rgb="FFFFFF00"/>
        </patternFill>
      </fill>
    </dxf>
    <dxf>
      <fill>
        <patternFill>
          <bgColor rgb="FF00B050"/>
        </patternFill>
      </fill>
    </dxf>
    <dxf>
      <fill>
        <patternFill>
          <bgColor rgb="FF0070C0"/>
        </patternFill>
      </fill>
    </dxf>
    <dxf>
      <fill>
        <patternFill>
          <bgColor rgb="FFFF0000"/>
        </patternFill>
      </fill>
    </dxf>
    <dxf>
      <fill>
        <patternFill>
          <bgColor rgb="FFFFFF00"/>
        </patternFill>
      </fill>
    </dxf>
    <dxf>
      <fill>
        <patternFill>
          <bgColor rgb="FF00B050"/>
        </patternFill>
      </fill>
    </dxf>
    <dxf>
      <fill>
        <patternFill>
          <bgColor rgb="FF0070C0"/>
        </patternFill>
      </fill>
    </dxf>
    <dxf>
      <fill>
        <patternFill>
          <bgColor rgb="FFFF0000"/>
        </patternFill>
      </fill>
    </dxf>
    <dxf>
      <fill>
        <patternFill>
          <bgColor rgb="FFFFFF00"/>
        </patternFill>
      </fill>
    </dxf>
    <dxf>
      <fill>
        <patternFill>
          <bgColor rgb="FF00B050"/>
        </patternFill>
      </fill>
    </dxf>
    <dxf>
      <fill>
        <patternFill>
          <bgColor rgb="FF0070C0"/>
        </patternFill>
      </fill>
    </dxf>
    <dxf>
      <fill>
        <patternFill>
          <bgColor rgb="FFFF0000"/>
        </patternFill>
      </fill>
    </dxf>
    <dxf>
      <fill>
        <patternFill>
          <bgColor rgb="FFFFFF00"/>
        </patternFill>
      </fill>
    </dxf>
    <dxf>
      <fill>
        <patternFill>
          <bgColor rgb="FF00B050"/>
        </patternFill>
      </fill>
    </dxf>
    <dxf>
      <fill>
        <patternFill>
          <bgColor rgb="FF0070C0"/>
        </patternFill>
      </fill>
    </dxf>
    <dxf>
      <fill>
        <patternFill>
          <bgColor rgb="FF00B0F0"/>
        </patternFill>
      </fill>
    </dxf>
    <dxf>
      <fill>
        <patternFill>
          <bgColor rgb="FFFF0000"/>
        </patternFill>
      </fill>
    </dxf>
    <dxf>
      <fill>
        <patternFill>
          <bgColor rgb="FFFFFF00"/>
        </patternFill>
      </fill>
    </dxf>
    <dxf>
      <fill>
        <patternFill>
          <bgColor rgb="FF00B050"/>
        </patternFill>
      </fill>
    </dxf>
    <dxf>
      <fill>
        <patternFill>
          <bgColor rgb="FF0070C0"/>
        </patternFill>
      </fill>
    </dxf>
    <dxf>
      <fill>
        <patternFill>
          <bgColor rgb="FFFF0000"/>
        </patternFill>
      </fill>
    </dxf>
    <dxf>
      <fill>
        <patternFill>
          <bgColor rgb="FFFFFF00"/>
        </patternFill>
      </fill>
    </dxf>
    <dxf>
      <fill>
        <patternFill>
          <bgColor rgb="FF00B050"/>
        </patternFill>
      </fill>
    </dxf>
    <dxf>
      <fill>
        <patternFill>
          <bgColor rgb="FF0070C0"/>
        </patternFill>
      </fill>
    </dxf>
    <dxf>
      <fill>
        <patternFill>
          <bgColor rgb="FFFF0000"/>
        </patternFill>
      </fill>
    </dxf>
    <dxf>
      <fill>
        <patternFill>
          <bgColor rgb="FFFFFF00"/>
        </patternFill>
      </fill>
    </dxf>
    <dxf>
      <fill>
        <patternFill>
          <bgColor rgb="FF00B050"/>
        </patternFill>
      </fill>
    </dxf>
    <dxf>
      <fill>
        <patternFill>
          <bgColor rgb="FF0070C0"/>
        </patternFill>
      </fill>
    </dxf>
    <dxf>
      <fill>
        <patternFill>
          <bgColor rgb="FFFF0000"/>
        </patternFill>
      </fill>
    </dxf>
    <dxf>
      <fill>
        <patternFill>
          <bgColor rgb="FFFFFF00"/>
        </patternFill>
      </fill>
    </dxf>
    <dxf>
      <fill>
        <patternFill>
          <bgColor rgb="FF00B050"/>
        </patternFill>
      </fill>
    </dxf>
    <dxf>
      <fill>
        <patternFill>
          <bgColor rgb="FF0070C0"/>
        </patternFill>
      </fill>
    </dxf>
    <dxf>
      <fill>
        <patternFill>
          <bgColor rgb="FF00B0F0"/>
        </patternFill>
      </fill>
    </dxf>
    <dxf>
      <fill>
        <patternFill>
          <bgColor rgb="FFFF0000"/>
        </patternFill>
      </fill>
    </dxf>
    <dxf>
      <fill>
        <patternFill>
          <bgColor rgb="FFFFFF00"/>
        </patternFill>
      </fill>
    </dxf>
    <dxf>
      <fill>
        <patternFill>
          <bgColor rgb="FF00B050"/>
        </patternFill>
      </fill>
    </dxf>
    <dxf>
      <fill>
        <patternFill>
          <bgColor rgb="FF0070C0"/>
        </patternFill>
      </fill>
    </dxf>
    <dxf>
      <fill>
        <patternFill>
          <bgColor rgb="FFFF0000"/>
        </patternFill>
      </fill>
    </dxf>
    <dxf>
      <fill>
        <patternFill>
          <bgColor rgb="FFFFFF00"/>
        </patternFill>
      </fill>
    </dxf>
    <dxf>
      <fill>
        <patternFill>
          <bgColor rgb="FF00B050"/>
        </patternFill>
      </fill>
    </dxf>
    <dxf>
      <fill>
        <patternFill>
          <bgColor rgb="FF0070C0"/>
        </patternFill>
      </fill>
    </dxf>
    <dxf>
      <fill>
        <patternFill>
          <bgColor rgb="FFFF0000"/>
        </patternFill>
      </fill>
    </dxf>
    <dxf>
      <fill>
        <patternFill>
          <bgColor rgb="FFFFFF00"/>
        </patternFill>
      </fill>
    </dxf>
    <dxf>
      <fill>
        <patternFill>
          <bgColor rgb="FF00B050"/>
        </patternFill>
      </fill>
    </dxf>
    <dxf>
      <fill>
        <patternFill>
          <bgColor rgb="FF0070C0"/>
        </patternFill>
      </fill>
    </dxf>
    <dxf>
      <fill>
        <patternFill>
          <bgColor rgb="FFFF0000"/>
        </patternFill>
      </fill>
    </dxf>
    <dxf>
      <fill>
        <patternFill>
          <bgColor rgb="FFFFFF00"/>
        </patternFill>
      </fill>
    </dxf>
    <dxf>
      <fill>
        <patternFill>
          <bgColor rgb="FF00B050"/>
        </patternFill>
      </fill>
    </dxf>
    <dxf>
      <fill>
        <patternFill>
          <bgColor rgb="FF0070C0"/>
        </patternFill>
      </fill>
    </dxf>
    <dxf>
      <fill>
        <patternFill>
          <bgColor rgb="FF00B0F0"/>
        </patternFill>
      </fill>
    </dxf>
    <dxf>
      <fill>
        <patternFill>
          <bgColor rgb="FFFF0000"/>
        </patternFill>
      </fill>
    </dxf>
    <dxf>
      <fill>
        <patternFill>
          <bgColor rgb="FFFFFF00"/>
        </patternFill>
      </fill>
    </dxf>
    <dxf>
      <fill>
        <patternFill>
          <bgColor rgb="FF00B050"/>
        </patternFill>
      </fill>
    </dxf>
    <dxf>
      <fill>
        <patternFill>
          <bgColor rgb="FF0070C0"/>
        </patternFill>
      </fill>
    </dxf>
    <dxf>
      <fill>
        <patternFill>
          <bgColor rgb="FFFF0000"/>
        </patternFill>
      </fill>
    </dxf>
    <dxf>
      <fill>
        <patternFill>
          <bgColor rgb="FFFFFF00"/>
        </patternFill>
      </fill>
    </dxf>
    <dxf>
      <fill>
        <patternFill>
          <bgColor rgb="FF00B050"/>
        </patternFill>
      </fill>
    </dxf>
    <dxf>
      <fill>
        <patternFill>
          <bgColor rgb="FF0070C0"/>
        </patternFill>
      </fill>
    </dxf>
    <dxf>
      <fill>
        <patternFill>
          <bgColor rgb="FFFF0000"/>
        </patternFill>
      </fill>
    </dxf>
    <dxf>
      <fill>
        <patternFill>
          <bgColor rgb="FFFFFF00"/>
        </patternFill>
      </fill>
    </dxf>
    <dxf>
      <fill>
        <patternFill>
          <bgColor rgb="FF00B050"/>
        </patternFill>
      </fill>
    </dxf>
    <dxf>
      <fill>
        <patternFill>
          <bgColor rgb="FF0070C0"/>
        </patternFill>
      </fill>
    </dxf>
    <dxf>
      <fill>
        <patternFill>
          <bgColor rgb="FFFF0000"/>
        </patternFill>
      </fill>
    </dxf>
    <dxf>
      <fill>
        <patternFill>
          <bgColor rgb="FFFFFF00"/>
        </patternFill>
      </fill>
    </dxf>
    <dxf>
      <fill>
        <patternFill>
          <bgColor rgb="FF00B050"/>
        </patternFill>
      </fill>
    </dxf>
    <dxf>
      <fill>
        <patternFill>
          <bgColor rgb="FF0070C0"/>
        </patternFill>
      </fill>
    </dxf>
    <dxf>
      <fill>
        <patternFill>
          <bgColor rgb="FF00B0F0"/>
        </patternFill>
      </fill>
    </dxf>
    <dxf>
      <fill>
        <patternFill>
          <bgColor rgb="FFFF0000"/>
        </patternFill>
      </fill>
    </dxf>
    <dxf>
      <fill>
        <patternFill>
          <bgColor rgb="FFFFFF00"/>
        </patternFill>
      </fill>
    </dxf>
    <dxf>
      <fill>
        <patternFill>
          <bgColor rgb="FF00B050"/>
        </patternFill>
      </fill>
    </dxf>
    <dxf>
      <fill>
        <patternFill>
          <bgColor rgb="FF0070C0"/>
        </patternFill>
      </fill>
    </dxf>
    <dxf>
      <fill>
        <patternFill>
          <bgColor rgb="FFFF0000"/>
        </patternFill>
      </fill>
    </dxf>
    <dxf>
      <fill>
        <patternFill>
          <bgColor rgb="FFFFFF00"/>
        </patternFill>
      </fill>
    </dxf>
    <dxf>
      <fill>
        <patternFill>
          <bgColor rgb="FF00B050"/>
        </patternFill>
      </fill>
    </dxf>
    <dxf>
      <fill>
        <patternFill>
          <bgColor rgb="FF0070C0"/>
        </patternFill>
      </fill>
    </dxf>
    <dxf>
      <fill>
        <patternFill>
          <bgColor rgb="FFFF0000"/>
        </patternFill>
      </fill>
    </dxf>
    <dxf>
      <fill>
        <patternFill>
          <bgColor rgb="FFFFFF00"/>
        </patternFill>
      </fill>
    </dxf>
    <dxf>
      <fill>
        <patternFill>
          <bgColor rgb="FF00B050"/>
        </patternFill>
      </fill>
    </dxf>
    <dxf>
      <fill>
        <patternFill>
          <bgColor rgb="FF0070C0"/>
        </patternFill>
      </fill>
    </dxf>
    <dxf>
      <fill>
        <patternFill>
          <bgColor rgb="FFFF0000"/>
        </patternFill>
      </fill>
    </dxf>
    <dxf>
      <fill>
        <patternFill>
          <bgColor rgb="FFFFFF00"/>
        </patternFill>
      </fill>
    </dxf>
    <dxf>
      <fill>
        <patternFill>
          <bgColor rgb="FF00B050"/>
        </patternFill>
      </fill>
    </dxf>
    <dxf>
      <fill>
        <patternFill>
          <bgColor rgb="FF0070C0"/>
        </patternFill>
      </fill>
    </dxf>
    <dxf>
      <fill>
        <patternFill>
          <bgColor rgb="FF00B0F0"/>
        </patternFill>
      </fill>
    </dxf>
    <dxf>
      <fill>
        <patternFill>
          <bgColor rgb="FFFF0000"/>
        </patternFill>
      </fill>
    </dxf>
    <dxf>
      <fill>
        <patternFill>
          <bgColor rgb="FFFFFF00"/>
        </patternFill>
      </fill>
    </dxf>
    <dxf>
      <fill>
        <patternFill>
          <bgColor rgb="FF00B050"/>
        </patternFill>
      </fill>
    </dxf>
    <dxf>
      <fill>
        <patternFill>
          <bgColor rgb="FF0070C0"/>
        </patternFill>
      </fill>
    </dxf>
    <dxf>
      <fill>
        <patternFill>
          <bgColor rgb="FFFF0000"/>
        </patternFill>
      </fill>
    </dxf>
    <dxf>
      <fill>
        <patternFill>
          <bgColor rgb="FFFFFF00"/>
        </patternFill>
      </fill>
    </dxf>
    <dxf>
      <fill>
        <patternFill>
          <bgColor rgb="FF00B050"/>
        </patternFill>
      </fill>
    </dxf>
    <dxf>
      <fill>
        <patternFill>
          <bgColor rgb="FF0070C0"/>
        </patternFill>
      </fill>
    </dxf>
    <dxf>
      <fill>
        <patternFill>
          <bgColor rgb="FFFF0000"/>
        </patternFill>
      </fill>
    </dxf>
    <dxf>
      <fill>
        <patternFill>
          <bgColor rgb="FFFFFF00"/>
        </patternFill>
      </fill>
    </dxf>
    <dxf>
      <fill>
        <patternFill>
          <bgColor rgb="FF00B050"/>
        </patternFill>
      </fill>
    </dxf>
    <dxf>
      <fill>
        <patternFill>
          <bgColor rgb="FF0070C0"/>
        </patternFill>
      </fill>
    </dxf>
    <dxf>
      <fill>
        <patternFill>
          <bgColor rgb="FFFF0000"/>
        </patternFill>
      </fill>
    </dxf>
    <dxf>
      <fill>
        <patternFill>
          <bgColor rgb="FFFFFF00"/>
        </patternFill>
      </fill>
    </dxf>
    <dxf>
      <fill>
        <patternFill>
          <bgColor rgb="FF00B050"/>
        </patternFill>
      </fill>
    </dxf>
    <dxf>
      <fill>
        <patternFill>
          <bgColor rgb="FF0070C0"/>
        </patternFill>
      </fill>
    </dxf>
    <dxf>
      <fill>
        <patternFill>
          <bgColor rgb="FF00B0F0"/>
        </patternFill>
      </fill>
    </dxf>
    <dxf>
      <fill>
        <patternFill>
          <bgColor rgb="FFFF0000"/>
        </patternFill>
      </fill>
    </dxf>
    <dxf>
      <fill>
        <patternFill>
          <bgColor rgb="FFFFFF00"/>
        </patternFill>
      </fill>
    </dxf>
    <dxf>
      <fill>
        <patternFill>
          <bgColor rgb="FF00B050"/>
        </patternFill>
      </fill>
    </dxf>
    <dxf>
      <fill>
        <patternFill>
          <bgColor rgb="FF0070C0"/>
        </patternFill>
      </fill>
    </dxf>
    <dxf>
      <fill>
        <patternFill>
          <bgColor rgb="FFFF0000"/>
        </patternFill>
      </fill>
    </dxf>
    <dxf>
      <fill>
        <patternFill>
          <bgColor rgb="FFFFFF00"/>
        </patternFill>
      </fill>
    </dxf>
    <dxf>
      <fill>
        <patternFill>
          <bgColor rgb="FF00B050"/>
        </patternFill>
      </fill>
    </dxf>
    <dxf>
      <fill>
        <patternFill>
          <bgColor rgb="FF0070C0"/>
        </patternFill>
      </fill>
    </dxf>
    <dxf>
      <fill>
        <patternFill>
          <bgColor rgb="FFFF0000"/>
        </patternFill>
      </fill>
    </dxf>
    <dxf>
      <fill>
        <patternFill>
          <bgColor rgb="FFFFFF00"/>
        </patternFill>
      </fill>
    </dxf>
    <dxf>
      <fill>
        <patternFill>
          <bgColor rgb="FF00B050"/>
        </patternFill>
      </fill>
    </dxf>
    <dxf>
      <fill>
        <patternFill>
          <bgColor rgb="FF0070C0"/>
        </patternFill>
      </fill>
    </dxf>
    <dxf>
      <fill>
        <patternFill>
          <bgColor rgb="FFFF0000"/>
        </patternFill>
      </fill>
    </dxf>
    <dxf>
      <fill>
        <patternFill>
          <bgColor rgb="FFFFFF00"/>
        </patternFill>
      </fill>
    </dxf>
    <dxf>
      <fill>
        <patternFill>
          <bgColor rgb="FF00B050"/>
        </patternFill>
      </fill>
    </dxf>
    <dxf>
      <fill>
        <patternFill>
          <bgColor rgb="FF0070C0"/>
        </patternFill>
      </fill>
    </dxf>
    <dxf>
      <fill>
        <patternFill>
          <bgColor rgb="FF00B0F0"/>
        </patternFill>
      </fill>
    </dxf>
    <dxf>
      <fill>
        <patternFill>
          <bgColor rgb="FFFF0000"/>
        </patternFill>
      </fill>
    </dxf>
    <dxf>
      <fill>
        <patternFill>
          <bgColor rgb="FFFFFF00"/>
        </patternFill>
      </fill>
    </dxf>
    <dxf>
      <fill>
        <patternFill>
          <bgColor rgb="FF00B050"/>
        </patternFill>
      </fill>
    </dxf>
    <dxf>
      <fill>
        <patternFill>
          <bgColor rgb="FF0070C0"/>
        </patternFill>
      </fill>
    </dxf>
    <dxf>
      <fill>
        <patternFill>
          <bgColor rgb="FFFF0000"/>
        </patternFill>
      </fill>
    </dxf>
    <dxf>
      <fill>
        <patternFill>
          <bgColor rgb="FFFFFF00"/>
        </patternFill>
      </fill>
    </dxf>
    <dxf>
      <fill>
        <patternFill>
          <bgColor rgb="FF00B050"/>
        </patternFill>
      </fill>
    </dxf>
    <dxf>
      <fill>
        <patternFill>
          <bgColor rgb="FF0070C0"/>
        </patternFill>
      </fill>
    </dxf>
    <dxf>
      <fill>
        <patternFill>
          <bgColor rgb="FFFF0000"/>
        </patternFill>
      </fill>
    </dxf>
    <dxf>
      <fill>
        <patternFill>
          <bgColor rgb="FFFFFF00"/>
        </patternFill>
      </fill>
    </dxf>
    <dxf>
      <fill>
        <patternFill>
          <bgColor rgb="FF00B050"/>
        </patternFill>
      </fill>
    </dxf>
    <dxf>
      <fill>
        <patternFill>
          <bgColor rgb="FF0070C0"/>
        </patternFill>
      </fill>
    </dxf>
    <dxf>
      <fill>
        <patternFill>
          <bgColor rgb="FFFF0000"/>
        </patternFill>
      </fill>
    </dxf>
    <dxf>
      <fill>
        <patternFill>
          <bgColor rgb="FFFFFF00"/>
        </patternFill>
      </fill>
    </dxf>
    <dxf>
      <fill>
        <patternFill>
          <bgColor rgb="FF00B050"/>
        </patternFill>
      </fill>
    </dxf>
    <dxf>
      <fill>
        <patternFill>
          <bgColor rgb="FF0070C0"/>
        </patternFill>
      </fill>
    </dxf>
    <dxf>
      <fill>
        <patternFill>
          <bgColor rgb="FF00B0F0"/>
        </patternFill>
      </fill>
    </dxf>
    <dxf>
      <fill>
        <patternFill>
          <bgColor rgb="FFFF0000"/>
        </patternFill>
      </fill>
    </dxf>
    <dxf>
      <fill>
        <patternFill>
          <bgColor rgb="FFFFFF00"/>
        </patternFill>
      </fill>
    </dxf>
    <dxf>
      <fill>
        <patternFill>
          <bgColor rgb="FF00B050"/>
        </patternFill>
      </fill>
    </dxf>
    <dxf>
      <fill>
        <patternFill>
          <bgColor rgb="FF0070C0"/>
        </patternFill>
      </fill>
    </dxf>
    <dxf>
      <fill>
        <patternFill>
          <bgColor rgb="FFFF0000"/>
        </patternFill>
      </fill>
    </dxf>
    <dxf>
      <fill>
        <patternFill>
          <bgColor rgb="FFFFFF00"/>
        </patternFill>
      </fill>
    </dxf>
    <dxf>
      <fill>
        <patternFill>
          <bgColor rgb="FF00B050"/>
        </patternFill>
      </fill>
    </dxf>
    <dxf>
      <fill>
        <patternFill>
          <bgColor rgb="FF0070C0"/>
        </patternFill>
      </fill>
    </dxf>
    <dxf>
      <fill>
        <patternFill>
          <bgColor rgb="FFFF0000"/>
        </patternFill>
      </fill>
    </dxf>
    <dxf>
      <fill>
        <patternFill>
          <bgColor rgb="FFFFFF00"/>
        </patternFill>
      </fill>
    </dxf>
    <dxf>
      <fill>
        <patternFill>
          <bgColor rgb="FF00B050"/>
        </patternFill>
      </fill>
    </dxf>
    <dxf>
      <fill>
        <patternFill>
          <bgColor rgb="FF0070C0"/>
        </patternFill>
      </fill>
    </dxf>
    <dxf>
      <fill>
        <patternFill>
          <bgColor rgb="FFFF0000"/>
        </patternFill>
      </fill>
    </dxf>
    <dxf>
      <fill>
        <patternFill>
          <bgColor rgb="FFFFFF00"/>
        </patternFill>
      </fill>
    </dxf>
    <dxf>
      <fill>
        <patternFill>
          <bgColor rgb="FF00B050"/>
        </patternFill>
      </fill>
    </dxf>
    <dxf>
      <fill>
        <patternFill>
          <bgColor rgb="FF0070C0"/>
        </patternFill>
      </fill>
    </dxf>
    <dxf>
      <fill>
        <patternFill>
          <bgColor rgb="FF00B0F0"/>
        </patternFill>
      </fill>
    </dxf>
    <dxf>
      <fill>
        <patternFill>
          <bgColor rgb="FFFF0000"/>
        </patternFill>
      </fill>
    </dxf>
    <dxf>
      <fill>
        <patternFill>
          <bgColor rgb="FFFFFF00"/>
        </patternFill>
      </fill>
    </dxf>
    <dxf>
      <fill>
        <patternFill>
          <bgColor rgb="FF00B050"/>
        </patternFill>
      </fill>
    </dxf>
    <dxf>
      <fill>
        <patternFill>
          <bgColor rgb="FF0070C0"/>
        </patternFill>
      </fill>
    </dxf>
    <dxf>
      <fill>
        <patternFill>
          <bgColor rgb="FFFF0000"/>
        </patternFill>
      </fill>
    </dxf>
    <dxf>
      <fill>
        <patternFill>
          <bgColor rgb="FFFFFF00"/>
        </patternFill>
      </fill>
    </dxf>
    <dxf>
      <fill>
        <patternFill>
          <bgColor rgb="FF00B050"/>
        </patternFill>
      </fill>
    </dxf>
    <dxf>
      <fill>
        <patternFill>
          <bgColor rgb="FF0070C0"/>
        </patternFill>
      </fill>
    </dxf>
    <dxf>
      <fill>
        <patternFill>
          <bgColor rgb="FFFF0000"/>
        </patternFill>
      </fill>
    </dxf>
    <dxf>
      <fill>
        <patternFill>
          <bgColor rgb="FFFFFF00"/>
        </patternFill>
      </fill>
    </dxf>
    <dxf>
      <fill>
        <patternFill>
          <bgColor rgb="FF00B050"/>
        </patternFill>
      </fill>
    </dxf>
    <dxf>
      <fill>
        <patternFill>
          <bgColor rgb="FF0070C0"/>
        </patternFill>
      </fill>
    </dxf>
    <dxf>
      <fill>
        <patternFill>
          <bgColor rgb="FFFF0000"/>
        </patternFill>
      </fill>
    </dxf>
    <dxf>
      <fill>
        <patternFill>
          <bgColor rgb="FFFFFF00"/>
        </patternFill>
      </fill>
    </dxf>
    <dxf>
      <fill>
        <patternFill>
          <bgColor rgb="FF00B050"/>
        </patternFill>
      </fill>
    </dxf>
    <dxf>
      <fill>
        <patternFill>
          <bgColor rgb="FF0070C0"/>
        </patternFill>
      </fill>
    </dxf>
    <dxf>
      <fill>
        <patternFill>
          <bgColor rgb="FF00B0F0"/>
        </patternFill>
      </fill>
    </dxf>
    <dxf>
      <fill>
        <patternFill>
          <bgColor rgb="FFFF0000"/>
        </patternFill>
      </fill>
    </dxf>
    <dxf>
      <fill>
        <patternFill>
          <bgColor rgb="FFFFFF00"/>
        </patternFill>
      </fill>
    </dxf>
    <dxf>
      <fill>
        <patternFill>
          <bgColor rgb="FF00B050"/>
        </patternFill>
      </fill>
    </dxf>
    <dxf>
      <fill>
        <patternFill>
          <bgColor rgb="FF0070C0"/>
        </patternFill>
      </fill>
    </dxf>
    <dxf>
      <fill>
        <patternFill>
          <bgColor rgb="FFFF0000"/>
        </patternFill>
      </fill>
    </dxf>
    <dxf>
      <fill>
        <patternFill>
          <bgColor rgb="FFFFFF00"/>
        </patternFill>
      </fill>
    </dxf>
    <dxf>
      <fill>
        <patternFill>
          <bgColor rgb="FF00B050"/>
        </patternFill>
      </fill>
    </dxf>
    <dxf>
      <fill>
        <patternFill>
          <bgColor rgb="FF0070C0"/>
        </patternFill>
      </fill>
    </dxf>
    <dxf>
      <fill>
        <patternFill>
          <bgColor rgb="FFFF0000"/>
        </patternFill>
      </fill>
    </dxf>
    <dxf>
      <fill>
        <patternFill>
          <bgColor rgb="FFFFFF00"/>
        </patternFill>
      </fill>
    </dxf>
    <dxf>
      <fill>
        <patternFill>
          <bgColor rgb="FF00B050"/>
        </patternFill>
      </fill>
    </dxf>
    <dxf>
      <fill>
        <patternFill>
          <bgColor rgb="FF0070C0"/>
        </patternFill>
      </fill>
    </dxf>
    <dxf>
      <fill>
        <patternFill>
          <bgColor rgb="FFFF0000"/>
        </patternFill>
      </fill>
    </dxf>
    <dxf>
      <fill>
        <patternFill>
          <bgColor rgb="FFFFFF00"/>
        </patternFill>
      </fill>
    </dxf>
    <dxf>
      <fill>
        <patternFill>
          <bgColor rgb="FF00B050"/>
        </patternFill>
      </fill>
    </dxf>
    <dxf>
      <fill>
        <patternFill>
          <bgColor rgb="FF0070C0"/>
        </patternFill>
      </fill>
    </dxf>
    <dxf>
      <fill>
        <patternFill>
          <bgColor rgb="FFFF0000"/>
        </patternFill>
      </fill>
    </dxf>
    <dxf>
      <fill>
        <patternFill>
          <bgColor rgb="FFFFFF00"/>
        </patternFill>
      </fill>
    </dxf>
    <dxf>
      <fill>
        <patternFill>
          <bgColor rgb="FF00B050"/>
        </patternFill>
      </fill>
    </dxf>
    <dxf>
      <fill>
        <patternFill>
          <bgColor rgb="FF0070C0"/>
        </patternFill>
      </fill>
    </dxf>
    <dxf>
      <fill>
        <patternFill>
          <bgColor rgb="FF00B0F0"/>
        </patternFill>
      </fill>
    </dxf>
    <dxf>
      <font>
        <color auto="1"/>
      </font>
      <fill>
        <patternFill>
          <bgColor rgb="FF00FF00"/>
        </patternFill>
      </fill>
    </dxf>
    <dxf>
      <font>
        <color auto="1"/>
      </font>
      <fill>
        <patternFill>
          <bgColor rgb="FFFFFF00"/>
        </patternFill>
      </fill>
    </dxf>
    <dxf>
      <font>
        <b/>
        <i val="0"/>
        <color auto="1"/>
      </font>
      <fill>
        <patternFill>
          <bgColor rgb="FFFF0000"/>
        </patternFill>
      </fill>
    </dxf>
    <dxf>
      <fill>
        <patternFill>
          <bgColor rgb="FF00B050"/>
        </patternFill>
      </fill>
    </dxf>
    <dxf>
      <fill>
        <patternFill>
          <bgColor rgb="FF00B0F0"/>
        </patternFill>
      </fill>
    </dxf>
    <dxf>
      <font>
        <b/>
        <i val="0"/>
      </font>
      <fill>
        <patternFill>
          <bgColor rgb="FF00B050"/>
        </patternFill>
      </fill>
    </dxf>
    <dxf>
      <font>
        <b/>
        <i val="0"/>
      </font>
      <fill>
        <patternFill>
          <bgColor rgb="FFFF0000"/>
        </patternFill>
      </fill>
    </dxf>
    <dxf>
      <font>
        <b/>
        <i val="0"/>
      </font>
      <fill>
        <patternFill>
          <bgColor rgb="FFFFFF00"/>
        </patternFill>
      </fill>
    </dxf>
  </dxfs>
  <tableStyles count="0" defaultTableStyle="TableStyleMedium9" defaultPivotStyle="PivotStyleLight16"/>
  <colors>
    <mruColors>
      <color rgb="FF00FF00"/>
      <color rgb="FFFF0000"/>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104775</xdr:colOff>
      <xdr:row>114</xdr:row>
      <xdr:rowOff>47625</xdr:rowOff>
    </xdr:from>
    <xdr:to>
      <xdr:col>1</xdr:col>
      <xdr:colOff>219075</xdr:colOff>
      <xdr:row>114</xdr:row>
      <xdr:rowOff>161925</xdr:rowOff>
    </xdr:to>
    <xdr:sp macro="" textlink="">
      <xdr:nvSpPr>
        <xdr:cNvPr id="2" name="Flowchart: Connector 1"/>
        <xdr:cNvSpPr/>
      </xdr:nvSpPr>
      <xdr:spPr>
        <a:xfrm>
          <a:off x="333375" y="34890075"/>
          <a:ext cx="0" cy="114300"/>
        </a:xfrm>
        <a:prstGeom prst="flowChartConnector">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xdr:col>
      <xdr:colOff>104775</xdr:colOff>
      <xdr:row>115</xdr:row>
      <xdr:rowOff>47625</xdr:rowOff>
    </xdr:from>
    <xdr:to>
      <xdr:col>1</xdr:col>
      <xdr:colOff>219075</xdr:colOff>
      <xdr:row>115</xdr:row>
      <xdr:rowOff>161925</xdr:rowOff>
    </xdr:to>
    <xdr:sp macro="" textlink="">
      <xdr:nvSpPr>
        <xdr:cNvPr id="3" name="Flowchart: Connector 2"/>
        <xdr:cNvSpPr/>
      </xdr:nvSpPr>
      <xdr:spPr>
        <a:xfrm>
          <a:off x="333375" y="35099625"/>
          <a:ext cx="0" cy="114300"/>
        </a:xfrm>
        <a:prstGeom prst="flowChartConnector">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xdr:col>
      <xdr:colOff>104775</xdr:colOff>
      <xdr:row>116</xdr:row>
      <xdr:rowOff>47625</xdr:rowOff>
    </xdr:from>
    <xdr:to>
      <xdr:col>1</xdr:col>
      <xdr:colOff>219075</xdr:colOff>
      <xdr:row>116</xdr:row>
      <xdr:rowOff>161925</xdr:rowOff>
    </xdr:to>
    <xdr:sp macro="" textlink="">
      <xdr:nvSpPr>
        <xdr:cNvPr id="4" name="Flowchart: Connector 3"/>
        <xdr:cNvSpPr/>
      </xdr:nvSpPr>
      <xdr:spPr>
        <a:xfrm>
          <a:off x="333375" y="35309175"/>
          <a:ext cx="0" cy="114300"/>
        </a:xfrm>
        <a:prstGeom prst="flowChartConnector">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0"/>
  <sheetViews>
    <sheetView workbookViewId="0">
      <selection activeCell="C9" sqref="C9"/>
    </sheetView>
  </sheetViews>
  <sheetFormatPr defaultRowHeight="15" x14ac:dyDescent="0.25"/>
  <cols>
    <col min="1" max="1" width="4.85546875" customWidth="1"/>
    <col min="2" max="2" width="36.85546875" customWidth="1"/>
    <col min="3" max="3" width="21.85546875" customWidth="1"/>
    <col min="12" max="12" width="1.85546875" customWidth="1"/>
  </cols>
  <sheetData>
    <row r="1" spans="1:11" ht="15.75" x14ac:dyDescent="0.25">
      <c r="A1" s="248" t="s">
        <v>261</v>
      </c>
      <c r="B1" s="248"/>
      <c r="C1" s="248"/>
      <c r="D1" s="248"/>
      <c r="E1" s="248"/>
      <c r="F1" s="248"/>
      <c r="G1" s="248"/>
      <c r="H1" s="248"/>
      <c r="I1" s="248"/>
      <c r="J1" s="248"/>
      <c r="K1" s="248"/>
    </row>
    <row r="3" spans="1:11" x14ac:dyDescent="0.25">
      <c r="A3" s="249" t="s">
        <v>0</v>
      </c>
      <c r="B3" s="251" t="s">
        <v>262</v>
      </c>
      <c r="C3" s="253" t="s">
        <v>263</v>
      </c>
      <c r="D3" s="255" t="s">
        <v>264</v>
      </c>
      <c r="E3" s="255"/>
      <c r="F3" s="255"/>
      <c r="G3" s="255"/>
      <c r="H3" s="255"/>
      <c r="I3" s="255"/>
      <c r="J3" s="255"/>
      <c r="K3" s="256"/>
    </row>
    <row r="4" spans="1:11" ht="33" customHeight="1" thickBot="1" x14ac:dyDescent="0.3">
      <c r="A4" s="250"/>
      <c r="B4" s="252"/>
      <c r="C4" s="254"/>
      <c r="D4" s="205" t="s">
        <v>265</v>
      </c>
      <c r="E4" s="205" t="s">
        <v>266</v>
      </c>
      <c r="F4" s="205" t="s">
        <v>267</v>
      </c>
      <c r="G4" s="205" t="s">
        <v>268</v>
      </c>
      <c r="H4" s="205" t="s">
        <v>269</v>
      </c>
      <c r="I4" s="205" t="s">
        <v>270</v>
      </c>
      <c r="J4" s="205" t="s">
        <v>271</v>
      </c>
      <c r="K4" s="206" t="s">
        <v>272</v>
      </c>
    </row>
    <row r="5" spans="1:11" x14ac:dyDescent="0.25">
      <c r="A5" s="207">
        <v>1</v>
      </c>
      <c r="B5" s="207">
        <v>2</v>
      </c>
      <c r="C5" s="207">
        <v>3</v>
      </c>
      <c r="D5" s="207">
        <v>4</v>
      </c>
      <c r="E5" s="207">
        <v>5</v>
      </c>
      <c r="F5" s="207">
        <v>6</v>
      </c>
      <c r="G5" s="207">
        <v>7</v>
      </c>
      <c r="H5" s="207">
        <v>8</v>
      </c>
      <c r="I5" s="207">
        <v>9</v>
      </c>
      <c r="J5" s="207">
        <v>10</v>
      </c>
      <c r="K5" s="207">
        <v>11</v>
      </c>
    </row>
    <row r="6" spans="1:11" ht="33.75" x14ac:dyDescent="0.25">
      <c r="A6" s="208"/>
      <c r="B6" s="209"/>
      <c r="C6" s="210"/>
      <c r="D6" s="211"/>
      <c r="E6" s="211"/>
      <c r="F6" s="212"/>
      <c r="G6" s="211"/>
      <c r="H6" s="211"/>
      <c r="I6" s="211"/>
      <c r="J6" s="211"/>
      <c r="K6" s="213"/>
    </row>
    <row r="7" spans="1:11" ht="33.75" x14ac:dyDescent="0.25">
      <c r="A7" s="208"/>
      <c r="B7" s="209"/>
      <c r="C7" s="210"/>
      <c r="D7" s="211"/>
      <c r="E7" s="211"/>
      <c r="F7" s="212"/>
      <c r="G7" s="211"/>
      <c r="H7" s="211"/>
      <c r="I7" s="211"/>
      <c r="J7" s="211"/>
      <c r="K7" s="214"/>
    </row>
    <row r="8" spans="1:11" x14ac:dyDescent="0.25">
      <c r="A8" s="208"/>
      <c r="B8" s="209"/>
      <c r="C8" s="210"/>
      <c r="D8" s="211"/>
      <c r="E8" s="211"/>
      <c r="F8" s="211"/>
      <c r="G8" s="211"/>
      <c r="H8" s="211"/>
      <c r="I8" s="211"/>
      <c r="J8" s="211"/>
      <c r="K8" s="214"/>
    </row>
    <row r="9" spans="1:11" x14ac:dyDescent="0.25">
      <c r="A9" s="208"/>
      <c r="B9" s="209"/>
      <c r="C9" s="210"/>
      <c r="D9" s="211"/>
      <c r="E9" s="211"/>
      <c r="F9" s="211"/>
      <c r="G9" s="211"/>
      <c r="H9" s="211"/>
      <c r="I9" s="211"/>
      <c r="J9" s="211"/>
      <c r="K9" s="214"/>
    </row>
    <row r="10" spans="1:11" x14ac:dyDescent="0.25">
      <c r="A10" s="208"/>
      <c r="B10" s="209"/>
      <c r="C10" s="210"/>
      <c r="D10" s="211"/>
      <c r="E10" s="211"/>
      <c r="F10" s="211"/>
      <c r="G10" s="211"/>
      <c r="H10" s="211"/>
      <c r="I10" s="211"/>
      <c r="J10" s="211"/>
      <c r="K10" s="214"/>
    </row>
    <row r="11" spans="1:11" x14ac:dyDescent="0.25">
      <c r="A11" s="208"/>
      <c r="B11" s="209"/>
      <c r="C11" s="210"/>
      <c r="D11" s="211"/>
      <c r="E11" s="211"/>
      <c r="F11" s="211"/>
      <c r="G11" s="211"/>
      <c r="H11" s="211"/>
      <c r="I11" s="211"/>
      <c r="J11" s="211"/>
      <c r="K11" s="214"/>
    </row>
    <row r="12" spans="1:11" x14ac:dyDescent="0.25">
      <c r="A12" s="208"/>
      <c r="B12" s="209"/>
      <c r="C12" s="210"/>
      <c r="D12" s="211"/>
      <c r="E12" s="211"/>
      <c r="F12" s="211"/>
      <c r="G12" s="211"/>
      <c r="H12" s="211"/>
      <c r="I12" s="211"/>
      <c r="J12" s="211"/>
      <c r="K12" s="214"/>
    </row>
    <row r="13" spans="1:11" x14ac:dyDescent="0.25">
      <c r="A13" s="208"/>
      <c r="B13" s="209"/>
      <c r="C13" s="210"/>
      <c r="D13" s="211"/>
      <c r="E13" s="211"/>
      <c r="F13" s="211"/>
      <c r="G13" s="211"/>
      <c r="H13" s="211"/>
      <c r="I13" s="211"/>
      <c r="J13" s="211"/>
      <c r="K13" s="214"/>
    </row>
    <row r="14" spans="1:11" ht="15.75" thickBot="1" x14ac:dyDescent="0.3">
      <c r="A14" s="215"/>
      <c r="B14" s="216"/>
      <c r="C14" s="217"/>
      <c r="D14" s="218"/>
      <c r="E14" s="218"/>
      <c r="F14" s="218"/>
      <c r="G14" s="218"/>
      <c r="H14" s="218"/>
      <c r="I14" s="218"/>
      <c r="J14" s="218"/>
      <c r="K14" s="219"/>
    </row>
    <row r="16" spans="1:11" x14ac:dyDescent="0.25">
      <c r="A16" s="1" t="s">
        <v>273</v>
      </c>
    </row>
    <row r="18" spans="1:11" x14ac:dyDescent="0.25">
      <c r="A18" t="s">
        <v>274</v>
      </c>
    </row>
    <row r="19" spans="1:11" x14ac:dyDescent="0.25">
      <c r="A19" s="247" t="s">
        <v>275</v>
      </c>
      <c r="B19" s="247"/>
      <c r="C19" s="247"/>
      <c r="D19" s="247"/>
      <c r="E19" s="247"/>
      <c r="F19" s="247"/>
      <c r="G19" s="247"/>
      <c r="H19" s="247"/>
      <c r="I19" s="247"/>
      <c r="J19" s="247"/>
      <c r="K19" s="247"/>
    </row>
    <row r="20" spans="1:11" x14ac:dyDescent="0.25">
      <c r="A20" s="247"/>
      <c r="B20" s="247"/>
      <c r="C20" s="247"/>
      <c r="D20" s="247"/>
      <c r="E20" s="247"/>
      <c r="F20" s="247"/>
      <c r="G20" s="247"/>
      <c r="H20" s="247"/>
      <c r="I20" s="247"/>
      <c r="J20" s="247"/>
      <c r="K20" s="247"/>
    </row>
    <row r="22" spans="1:11" ht="15.75" x14ac:dyDescent="0.25">
      <c r="A22" s="37" t="s">
        <v>61</v>
      </c>
      <c r="B22" s="38"/>
      <c r="C22" s="37"/>
    </row>
    <row r="23" spans="1:11" x14ac:dyDescent="0.25">
      <c r="A23" s="27" t="s">
        <v>81</v>
      </c>
      <c r="B23" s="27" t="s">
        <v>89</v>
      </c>
      <c r="C23" s="27"/>
    </row>
    <row r="24" spans="1:11" x14ac:dyDescent="0.25">
      <c r="A24" s="27" t="s">
        <v>82</v>
      </c>
      <c r="B24" s="27" t="s">
        <v>276</v>
      </c>
      <c r="C24" s="27"/>
      <c r="D24" s="1"/>
      <c r="E24" s="1"/>
      <c r="F24" s="1"/>
      <c r="G24" s="1"/>
      <c r="H24" s="1"/>
      <c r="I24" s="1"/>
      <c r="J24" s="1"/>
      <c r="K24" s="1"/>
    </row>
    <row r="25" spans="1:11" x14ac:dyDescent="0.25">
      <c r="A25" s="27"/>
      <c r="B25" s="27" t="s">
        <v>277</v>
      </c>
      <c r="C25" s="27"/>
      <c r="D25" s="1"/>
      <c r="E25" s="1"/>
      <c r="F25" s="1"/>
      <c r="G25" s="1"/>
      <c r="H25" s="1"/>
      <c r="I25" s="1"/>
      <c r="J25" s="1"/>
      <c r="K25" s="1"/>
    </row>
    <row r="26" spans="1:11" x14ac:dyDescent="0.25">
      <c r="A26" s="27" t="s">
        <v>83</v>
      </c>
      <c r="B26" s="27" t="s">
        <v>278</v>
      </c>
      <c r="C26" s="27"/>
    </row>
    <row r="27" spans="1:11" x14ac:dyDescent="0.25">
      <c r="A27" s="27" t="s">
        <v>84</v>
      </c>
      <c r="B27" s="27" t="s">
        <v>279</v>
      </c>
      <c r="C27" s="27"/>
    </row>
    <row r="28" spans="1:11" ht="18.75" x14ac:dyDescent="0.3">
      <c r="A28" s="220" t="s">
        <v>280</v>
      </c>
      <c r="B28" s="27" t="s">
        <v>281</v>
      </c>
      <c r="C28" s="27"/>
      <c r="H28" s="221"/>
      <c r="I28" s="221" t="s">
        <v>282</v>
      </c>
    </row>
    <row r="29" spans="1:11" ht="18.75" x14ac:dyDescent="0.3">
      <c r="A29" s="27" t="s">
        <v>283</v>
      </c>
      <c r="B29" s="27" t="s">
        <v>284</v>
      </c>
      <c r="C29" s="27"/>
      <c r="H29" s="222"/>
      <c r="I29" s="222" t="s">
        <v>285</v>
      </c>
    </row>
    <row r="30" spans="1:11" x14ac:dyDescent="0.25">
      <c r="A30" s="27"/>
      <c r="B30" s="27"/>
      <c r="C30" s="27"/>
      <c r="D30" s="1"/>
      <c r="E30" s="1"/>
      <c r="F30" s="1"/>
      <c r="G30" s="1"/>
      <c r="H30" s="1"/>
      <c r="I30" s="1"/>
      <c r="J30" s="1"/>
      <c r="K30" s="1"/>
    </row>
  </sheetData>
  <mergeCells count="6">
    <mergeCell ref="A19:K20"/>
    <mergeCell ref="A1:K1"/>
    <mergeCell ref="A3:A4"/>
    <mergeCell ref="B3:B4"/>
    <mergeCell ref="C3:C4"/>
    <mergeCell ref="D3:K3"/>
  </mergeCells>
  <pageMargins left="1.95" right="0.7" top="0.75" bottom="0.75" header="0.3" footer="0.3"/>
  <pageSetup paperSize="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88"/>
  <sheetViews>
    <sheetView zoomScale="90" zoomScaleNormal="90" workbookViewId="0">
      <pane xSplit="1" ySplit="4" topLeftCell="B5" activePane="bottomRight" state="frozen"/>
      <selection pane="topRight" activeCell="B1" sqref="B1"/>
      <selection pane="bottomLeft" activeCell="A5" sqref="A5"/>
      <selection pane="bottomRight" activeCell="AM10" sqref="AM10"/>
    </sheetView>
  </sheetViews>
  <sheetFormatPr defaultColWidth="9.140625" defaultRowHeight="12.75" x14ac:dyDescent="0.25"/>
  <cols>
    <col min="1" max="1" width="8.5703125" style="20" customWidth="1"/>
    <col min="2" max="2" width="5.7109375" style="19" customWidth="1"/>
    <col min="3" max="4" width="4.5703125" style="19" customWidth="1"/>
    <col min="5" max="5" width="4.28515625" style="19" customWidth="1"/>
    <col min="6" max="6" width="4.5703125" style="19" customWidth="1"/>
    <col min="7" max="7" width="4.42578125" style="19" customWidth="1"/>
    <col min="8" max="8" width="4.7109375" style="19" customWidth="1"/>
    <col min="9" max="9" width="4.85546875" style="19" customWidth="1"/>
    <col min="10" max="10" width="4.7109375" style="19" customWidth="1"/>
    <col min="11" max="11" width="5.140625" style="19" customWidth="1"/>
    <col min="12" max="12" width="4.85546875" style="19" customWidth="1"/>
    <col min="13" max="13" width="4.5703125" style="19" customWidth="1"/>
    <col min="14" max="14" width="4.85546875" style="19" customWidth="1"/>
    <col min="15" max="16" width="5" style="19" customWidth="1"/>
    <col min="17" max="17" width="5.140625" style="19" customWidth="1"/>
    <col min="18" max="18" width="4.7109375" style="19" customWidth="1"/>
    <col min="19" max="19" width="4.85546875" style="19" customWidth="1"/>
    <col min="20" max="20" width="5.140625" style="19" customWidth="1"/>
    <col min="21" max="22" width="4.5703125" style="19" customWidth="1"/>
    <col min="23" max="23" width="5" style="19" customWidth="1"/>
    <col min="24" max="24" width="4.5703125" style="19" customWidth="1"/>
    <col min="25" max="25" width="5.140625" style="19" customWidth="1"/>
    <col min="26" max="26" width="5" style="19" customWidth="1"/>
    <col min="27" max="31" width="4.42578125" style="19" customWidth="1"/>
    <col min="32" max="33" width="5.28515625" style="19" customWidth="1"/>
    <col min="34" max="34" width="5.85546875" style="19" customWidth="1"/>
    <col min="35" max="35" width="5.5703125" style="19" customWidth="1"/>
    <col min="36" max="36" width="4.28515625" style="19" customWidth="1"/>
    <col min="37" max="37" width="5" style="19" customWidth="1"/>
    <col min="38" max="38" width="8.140625" style="19" customWidth="1"/>
    <col min="39" max="16384" width="9.140625" style="19"/>
  </cols>
  <sheetData>
    <row r="1" spans="1:38" ht="15.75" x14ac:dyDescent="0.25">
      <c r="A1" s="263" t="s">
        <v>300</v>
      </c>
      <c r="B1" s="263"/>
      <c r="C1" s="263"/>
      <c r="D1" s="263"/>
      <c r="E1" s="263"/>
      <c r="F1" s="263"/>
      <c r="G1" s="263"/>
      <c r="H1" s="263"/>
      <c r="I1" s="263"/>
      <c r="J1" s="263"/>
      <c r="K1" s="263"/>
      <c r="L1" s="263"/>
      <c r="M1" s="263"/>
      <c r="N1" s="263"/>
      <c r="O1" s="263"/>
      <c r="P1" s="263"/>
      <c r="Q1" s="263"/>
      <c r="R1" s="263"/>
      <c r="S1" s="263"/>
      <c r="T1" s="263"/>
      <c r="U1" s="263"/>
      <c r="V1" s="263"/>
      <c r="W1" s="263"/>
      <c r="X1" s="263"/>
      <c r="Y1" s="263"/>
      <c r="Z1" s="263"/>
      <c r="AA1" s="263"/>
      <c r="AB1" s="263"/>
      <c r="AC1" s="263"/>
      <c r="AD1" s="263"/>
      <c r="AE1" s="263"/>
      <c r="AF1" s="263"/>
      <c r="AG1" s="263"/>
      <c r="AH1" s="263"/>
      <c r="AI1" s="263"/>
      <c r="AJ1" s="263"/>
      <c r="AK1" s="263"/>
      <c r="AL1" s="263"/>
    </row>
    <row r="2" spans="1:38" ht="13.5" customHeight="1" x14ac:dyDescent="0.25">
      <c r="A2" s="263" t="s">
        <v>253</v>
      </c>
      <c r="B2" s="263"/>
      <c r="C2" s="263"/>
      <c r="D2" s="263"/>
      <c r="E2" s="263"/>
      <c r="F2" s="263"/>
      <c r="G2" s="263"/>
      <c r="H2" s="263"/>
      <c r="I2" s="263"/>
      <c r="J2" s="263"/>
      <c r="K2" s="263"/>
      <c r="L2" s="263"/>
      <c r="M2" s="263"/>
      <c r="N2" s="263"/>
      <c r="O2" s="263"/>
      <c r="P2" s="263"/>
      <c r="Q2" s="263"/>
      <c r="R2" s="263"/>
      <c r="S2" s="263"/>
      <c r="T2" s="263"/>
      <c r="U2" s="263"/>
      <c r="V2" s="263"/>
      <c r="W2" s="263"/>
      <c r="X2" s="263"/>
      <c r="Y2" s="263"/>
      <c r="Z2" s="263"/>
      <c r="AA2" s="263"/>
      <c r="AB2" s="263"/>
      <c r="AC2" s="263"/>
      <c r="AD2" s="263"/>
      <c r="AE2" s="263"/>
      <c r="AF2" s="263"/>
      <c r="AG2" s="263"/>
      <c r="AH2" s="263"/>
      <c r="AI2" s="263"/>
      <c r="AJ2" s="263"/>
      <c r="AK2" s="263"/>
      <c r="AL2" s="263"/>
    </row>
    <row r="3" spans="1:38" ht="13.5" customHeight="1" x14ac:dyDescent="0.25">
      <c r="A3" s="264" t="s">
        <v>255</v>
      </c>
      <c r="B3" s="261">
        <v>1</v>
      </c>
      <c r="C3" s="261">
        <f t="shared" ref="C3:AA3" si="0">B3+1</f>
        <v>2</v>
      </c>
      <c r="D3" s="261">
        <f t="shared" si="0"/>
        <v>3</v>
      </c>
      <c r="E3" s="261">
        <f t="shared" si="0"/>
        <v>4</v>
      </c>
      <c r="F3" s="261">
        <f t="shared" si="0"/>
        <v>5</v>
      </c>
      <c r="G3" s="261">
        <f t="shared" si="0"/>
        <v>6</v>
      </c>
      <c r="H3" s="261">
        <f t="shared" si="0"/>
        <v>7</v>
      </c>
      <c r="I3" s="261">
        <f t="shared" si="0"/>
        <v>8</v>
      </c>
      <c r="J3" s="261">
        <f t="shared" si="0"/>
        <v>9</v>
      </c>
      <c r="K3" s="261">
        <f t="shared" si="0"/>
        <v>10</v>
      </c>
      <c r="L3" s="261">
        <f t="shared" si="0"/>
        <v>11</v>
      </c>
      <c r="M3" s="261">
        <f t="shared" si="0"/>
        <v>12</v>
      </c>
      <c r="N3" s="261">
        <f t="shared" si="0"/>
        <v>13</v>
      </c>
      <c r="O3" s="261">
        <f t="shared" si="0"/>
        <v>14</v>
      </c>
      <c r="P3" s="261">
        <f t="shared" si="0"/>
        <v>15</v>
      </c>
      <c r="Q3" s="261">
        <f t="shared" si="0"/>
        <v>16</v>
      </c>
      <c r="R3" s="261">
        <f t="shared" si="0"/>
        <v>17</v>
      </c>
      <c r="S3" s="261">
        <f t="shared" si="0"/>
        <v>18</v>
      </c>
      <c r="T3" s="261">
        <f t="shared" si="0"/>
        <v>19</v>
      </c>
      <c r="U3" s="261">
        <f t="shared" si="0"/>
        <v>20</v>
      </c>
      <c r="V3" s="261">
        <f t="shared" si="0"/>
        <v>21</v>
      </c>
      <c r="W3" s="261">
        <f t="shared" si="0"/>
        <v>22</v>
      </c>
      <c r="X3" s="261">
        <f t="shared" si="0"/>
        <v>23</v>
      </c>
      <c r="Y3" s="261">
        <f t="shared" si="0"/>
        <v>24</v>
      </c>
      <c r="Z3" s="261">
        <f t="shared" si="0"/>
        <v>25</v>
      </c>
      <c r="AA3" s="261">
        <f t="shared" si="0"/>
        <v>26</v>
      </c>
      <c r="AB3" s="261">
        <v>27</v>
      </c>
      <c r="AC3" s="261">
        <v>28</v>
      </c>
      <c r="AD3" s="261">
        <v>29</v>
      </c>
      <c r="AE3" s="261">
        <v>30</v>
      </c>
      <c r="AF3" s="261">
        <v>31</v>
      </c>
      <c r="AG3" s="261">
        <v>32</v>
      </c>
      <c r="AH3" s="258" t="s">
        <v>47</v>
      </c>
      <c r="AI3" s="259"/>
      <c r="AJ3" s="259"/>
      <c r="AK3" s="259"/>
      <c r="AL3" s="260"/>
    </row>
    <row r="4" spans="1:38" s="20" customFormat="1" ht="47.25" customHeight="1" x14ac:dyDescent="0.25">
      <c r="A4" s="265"/>
      <c r="B4" s="262"/>
      <c r="C4" s="262"/>
      <c r="D4" s="262"/>
      <c r="E4" s="262"/>
      <c r="F4" s="262"/>
      <c r="G4" s="262"/>
      <c r="H4" s="262"/>
      <c r="I4" s="262"/>
      <c r="J4" s="262"/>
      <c r="K4" s="262"/>
      <c r="L4" s="262"/>
      <c r="M4" s="262"/>
      <c r="N4" s="262"/>
      <c r="O4" s="262"/>
      <c r="P4" s="262"/>
      <c r="Q4" s="262"/>
      <c r="R4" s="262"/>
      <c r="S4" s="262"/>
      <c r="T4" s="262"/>
      <c r="U4" s="262"/>
      <c r="V4" s="262"/>
      <c r="W4" s="262"/>
      <c r="X4" s="262"/>
      <c r="Y4" s="262"/>
      <c r="Z4" s="262"/>
      <c r="AA4" s="262"/>
      <c r="AB4" s="262"/>
      <c r="AC4" s="262"/>
      <c r="AD4" s="262"/>
      <c r="AE4" s="262"/>
      <c r="AF4" s="262"/>
      <c r="AG4" s="262"/>
      <c r="AH4" s="167">
        <v>1</v>
      </c>
      <c r="AI4" s="167">
        <v>2</v>
      </c>
      <c r="AJ4" s="167">
        <v>3</v>
      </c>
      <c r="AK4" s="167">
        <v>4</v>
      </c>
      <c r="AL4" s="167" t="s">
        <v>254</v>
      </c>
    </row>
    <row r="5" spans="1:38" ht="13.5" customHeight="1" x14ac:dyDescent="0.25">
      <c r="A5" s="166">
        <v>1</v>
      </c>
      <c r="B5" s="314">
        <v>2</v>
      </c>
      <c r="C5" s="315">
        <v>4</v>
      </c>
      <c r="D5" s="315">
        <v>4</v>
      </c>
      <c r="E5" s="315">
        <v>4</v>
      </c>
      <c r="F5" s="315">
        <v>2</v>
      </c>
      <c r="G5" s="315">
        <v>3</v>
      </c>
      <c r="H5" s="315">
        <v>3</v>
      </c>
      <c r="I5" s="315">
        <v>3</v>
      </c>
      <c r="J5" s="315">
        <v>3</v>
      </c>
      <c r="K5" s="315">
        <v>4</v>
      </c>
      <c r="L5" s="315">
        <v>4</v>
      </c>
      <c r="M5" s="315">
        <v>3</v>
      </c>
      <c r="N5" s="315">
        <v>4</v>
      </c>
      <c r="O5" s="315">
        <v>3</v>
      </c>
      <c r="P5" s="245"/>
      <c r="Q5" s="22"/>
      <c r="R5" s="22"/>
      <c r="S5" s="22"/>
      <c r="T5" s="22"/>
      <c r="U5" s="22"/>
      <c r="V5" s="22"/>
      <c r="W5" s="22"/>
      <c r="X5" s="22"/>
      <c r="Y5" s="22"/>
      <c r="Z5" s="22"/>
      <c r="AA5" s="22"/>
      <c r="AB5" s="22"/>
      <c r="AC5" s="22"/>
      <c r="AD5" s="22"/>
      <c r="AE5" s="22"/>
      <c r="AF5" s="22"/>
      <c r="AG5" s="22"/>
      <c r="AH5" s="177">
        <f>COUNTIF(B5:AG5,"1")</f>
        <v>0</v>
      </c>
      <c r="AI5" s="177">
        <f>COUNTIF(B5:AG5,"2")</f>
        <v>2</v>
      </c>
      <c r="AJ5" s="177">
        <f>COUNTIF(B5:AG5,"3")</f>
        <v>6</v>
      </c>
      <c r="AK5" s="177">
        <f>COUNTIF(B5:AG5,"4")</f>
        <v>6</v>
      </c>
      <c r="AL5" s="176">
        <f>SUM(AH5:AK5)</f>
        <v>14</v>
      </c>
    </row>
    <row r="6" spans="1:38" ht="13.5" customHeight="1" x14ac:dyDescent="0.25">
      <c r="A6" s="166">
        <f>A5+1</f>
        <v>2</v>
      </c>
      <c r="B6" s="314">
        <v>3</v>
      </c>
      <c r="C6" s="315">
        <v>3</v>
      </c>
      <c r="D6" s="315">
        <v>3</v>
      </c>
      <c r="E6" s="315">
        <v>3</v>
      </c>
      <c r="F6" s="315">
        <v>3</v>
      </c>
      <c r="G6" s="315">
        <v>3</v>
      </c>
      <c r="H6" s="315">
        <v>3</v>
      </c>
      <c r="I6" s="315">
        <v>3</v>
      </c>
      <c r="J6" s="315">
        <v>3</v>
      </c>
      <c r="K6" s="315">
        <v>3</v>
      </c>
      <c r="L6" s="315">
        <v>3</v>
      </c>
      <c r="M6" s="315">
        <v>3</v>
      </c>
      <c r="N6" s="315">
        <v>3</v>
      </c>
      <c r="O6" s="315">
        <v>3</v>
      </c>
      <c r="P6" s="245"/>
      <c r="Q6" s="22"/>
      <c r="R6" s="22"/>
      <c r="S6" s="22"/>
      <c r="T6" s="22"/>
      <c r="U6" s="22"/>
      <c r="V6" s="22"/>
      <c r="W6" s="22"/>
      <c r="X6" s="22"/>
      <c r="Y6" s="22"/>
      <c r="Z6" s="22"/>
      <c r="AA6" s="22"/>
      <c r="AB6" s="22"/>
      <c r="AC6" s="22"/>
      <c r="AD6" s="22"/>
      <c r="AE6" s="22"/>
      <c r="AF6" s="22"/>
      <c r="AG6" s="22"/>
      <c r="AH6" s="177">
        <f t="shared" ref="AH6:AH69" si="1">COUNTIF(B6:AG6,"1")</f>
        <v>0</v>
      </c>
      <c r="AI6" s="177">
        <f t="shared" ref="AI6:AI69" si="2">COUNTIF(B6:AG6,"2")</f>
        <v>0</v>
      </c>
      <c r="AJ6" s="177">
        <f t="shared" ref="AJ6:AJ69" si="3">COUNTIF(B6:AG6,"3")</f>
        <v>14</v>
      </c>
      <c r="AK6" s="177">
        <f t="shared" ref="AK6:AK69" si="4">COUNTIF(B6:AG6,"4")</f>
        <v>0</v>
      </c>
      <c r="AL6" s="176">
        <f t="shared" ref="AL6:AL69" si="5">SUM(AH6:AK6)</f>
        <v>14</v>
      </c>
    </row>
    <row r="7" spans="1:38" ht="13.5" customHeight="1" x14ac:dyDescent="0.25">
      <c r="A7" s="166">
        <f t="shared" ref="A7:A71" si="6">A6+1</f>
        <v>3</v>
      </c>
      <c r="B7" s="21">
        <v>2</v>
      </c>
      <c r="C7" s="22">
        <v>3</v>
      </c>
      <c r="D7" s="22">
        <v>3</v>
      </c>
      <c r="E7" s="22">
        <v>3</v>
      </c>
      <c r="F7" s="22">
        <v>2</v>
      </c>
      <c r="G7" s="22">
        <v>2</v>
      </c>
      <c r="H7" s="22">
        <v>3</v>
      </c>
      <c r="I7" s="22">
        <v>4</v>
      </c>
      <c r="J7" s="22">
        <v>2</v>
      </c>
      <c r="K7" s="22">
        <v>3</v>
      </c>
      <c r="L7" s="22">
        <v>3</v>
      </c>
      <c r="M7" s="22">
        <v>3</v>
      </c>
      <c r="N7" s="22">
        <v>3</v>
      </c>
      <c r="O7" s="22">
        <v>4</v>
      </c>
      <c r="P7" s="22"/>
      <c r="Q7" s="22"/>
      <c r="R7" s="22"/>
      <c r="S7" s="22"/>
      <c r="T7" s="22"/>
      <c r="U7" s="22"/>
      <c r="V7" s="22"/>
      <c r="W7" s="22"/>
      <c r="X7" s="22"/>
      <c r="Y7" s="22"/>
      <c r="Z7" s="22"/>
      <c r="AA7" s="22"/>
      <c r="AB7" s="22"/>
      <c r="AC7" s="22"/>
      <c r="AD7" s="22"/>
      <c r="AE7" s="22"/>
      <c r="AF7" s="22"/>
      <c r="AG7" s="22"/>
      <c r="AH7" s="177">
        <f t="shared" si="1"/>
        <v>0</v>
      </c>
      <c r="AI7" s="177">
        <f t="shared" si="2"/>
        <v>4</v>
      </c>
      <c r="AJ7" s="177">
        <f t="shared" si="3"/>
        <v>8</v>
      </c>
      <c r="AK7" s="177">
        <f t="shared" si="4"/>
        <v>2</v>
      </c>
      <c r="AL7" s="176">
        <f t="shared" si="5"/>
        <v>14</v>
      </c>
    </row>
    <row r="8" spans="1:38" ht="13.5" customHeight="1" x14ac:dyDescent="0.25">
      <c r="A8" s="166">
        <f t="shared" si="6"/>
        <v>4</v>
      </c>
      <c r="B8" s="21">
        <v>2</v>
      </c>
      <c r="C8" s="22">
        <v>2</v>
      </c>
      <c r="D8" s="22">
        <v>2</v>
      </c>
      <c r="E8" s="22">
        <v>2</v>
      </c>
      <c r="F8" s="22">
        <v>4</v>
      </c>
      <c r="G8" s="22">
        <v>1</v>
      </c>
      <c r="H8" s="22">
        <v>3</v>
      </c>
      <c r="I8" s="22">
        <v>2</v>
      </c>
      <c r="J8" s="22">
        <v>2</v>
      </c>
      <c r="K8" s="22">
        <v>1</v>
      </c>
      <c r="L8" s="22">
        <v>3</v>
      </c>
      <c r="M8" s="22">
        <v>2</v>
      </c>
      <c r="N8" s="22">
        <v>2</v>
      </c>
      <c r="O8" s="245"/>
      <c r="P8" s="22"/>
      <c r="Q8" s="22"/>
      <c r="R8" s="22"/>
      <c r="S8" s="22"/>
      <c r="T8" s="22"/>
      <c r="U8" s="22"/>
      <c r="V8" s="177"/>
      <c r="W8" s="22"/>
      <c r="X8" s="22"/>
      <c r="Y8" s="22"/>
      <c r="Z8" s="22"/>
      <c r="AA8" s="22"/>
      <c r="AB8" s="22"/>
      <c r="AC8" s="22"/>
      <c r="AD8" s="22"/>
      <c r="AE8" s="22"/>
      <c r="AF8" s="22"/>
      <c r="AG8" s="22"/>
      <c r="AH8" s="177">
        <f t="shared" si="1"/>
        <v>2</v>
      </c>
      <c r="AI8" s="177">
        <f t="shared" si="2"/>
        <v>8</v>
      </c>
      <c r="AJ8" s="177">
        <f t="shared" si="3"/>
        <v>2</v>
      </c>
      <c r="AK8" s="177">
        <f t="shared" si="4"/>
        <v>1</v>
      </c>
      <c r="AL8" s="176">
        <f t="shared" si="5"/>
        <v>13</v>
      </c>
    </row>
    <row r="9" spans="1:38" ht="13.5" customHeight="1" x14ac:dyDescent="0.25">
      <c r="A9" s="166">
        <f t="shared" si="6"/>
        <v>5</v>
      </c>
      <c r="B9" s="21">
        <v>2</v>
      </c>
      <c r="C9" s="22">
        <v>3</v>
      </c>
      <c r="D9" s="22">
        <v>3</v>
      </c>
      <c r="E9" s="22">
        <v>3</v>
      </c>
      <c r="F9" s="22">
        <v>3</v>
      </c>
      <c r="G9" s="22">
        <v>1</v>
      </c>
      <c r="H9" s="22">
        <v>3</v>
      </c>
      <c r="I9" s="22">
        <v>2</v>
      </c>
      <c r="J9" s="22">
        <v>2</v>
      </c>
      <c r="K9" s="22">
        <v>2</v>
      </c>
      <c r="L9" s="22">
        <v>2</v>
      </c>
      <c r="M9" s="22">
        <v>1</v>
      </c>
      <c r="N9" s="22">
        <v>1</v>
      </c>
      <c r="O9" s="22">
        <v>2</v>
      </c>
      <c r="P9" s="22"/>
      <c r="Q9" s="22"/>
      <c r="R9" s="22"/>
      <c r="S9" s="22"/>
      <c r="T9" s="22"/>
      <c r="U9" s="22"/>
      <c r="V9" s="22"/>
      <c r="W9" s="22"/>
      <c r="X9" s="22"/>
      <c r="Y9" s="22"/>
      <c r="Z9" s="22"/>
      <c r="AA9" s="22"/>
      <c r="AB9" s="22"/>
      <c r="AC9" s="22"/>
      <c r="AD9" s="177"/>
      <c r="AE9" s="22"/>
      <c r="AF9" s="22"/>
      <c r="AG9" s="22"/>
      <c r="AH9" s="177">
        <f t="shared" si="1"/>
        <v>3</v>
      </c>
      <c r="AI9" s="177">
        <f t="shared" si="2"/>
        <v>6</v>
      </c>
      <c r="AJ9" s="177">
        <f t="shared" si="3"/>
        <v>5</v>
      </c>
      <c r="AK9" s="177">
        <f t="shared" si="4"/>
        <v>0</v>
      </c>
      <c r="AL9" s="176">
        <f t="shared" si="5"/>
        <v>14</v>
      </c>
    </row>
    <row r="10" spans="1:38" ht="13.5" customHeight="1" x14ac:dyDescent="0.25">
      <c r="A10" s="166">
        <f t="shared" si="6"/>
        <v>6</v>
      </c>
      <c r="B10" s="21">
        <v>2</v>
      </c>
      <c r="C10" s="22">
        <v>3</v>
      </c>
      <c r="D10" s="22">
        <v>3</v>
      </c>
      <c r="E10" s="22">
        <v>3</v>
      </c>
      <c r="F10" s="22">
        <v>2</v>
      </c>
      <c r="G10" s="22">
        <v>2</v>
      </c>
      <c r="H10" s="22">
        <v>2</v>
      </c>
      <c r="I10" s="22">
        <v>3</v>
      </c>
      <c r="J10" s="22">
        <v>3</v>
      </c>
      <c r="K10" s="22">
        <v>3</v>
      </c>
      <c r="L10" s="22">
        <v>2</v>
      </c>
      <c r="M10" s="22">
        <v>3</v>
      </c>
      <c r="N10" s="22">
        <v>3</v>
      </c>
      <c r="O10" s="22">
        <v>3</v>
      </c>
      <c r="P10" s="22"/>
      <c r="Q10" s="22"/>
      <c r="R10" s="22"/>
      <c r="S10" s="22"/>
      <c r="T10" s="22"/>
      <c r="U10" s="22"/>
      <c r="V10" s="22"/>
      <c r="W10" s="22"/>
      <c r="X10" s="22"/>
      <c r="Y10" s="22"/>
      <c r="Z10" s="22"/>
      <c r="AA10" s="22"/>
      <c r="AB10" s="22"/>
      <c r="AC10" s="22"/>
      <c r="AD10" s="22"/>
      <c r="AE10" s="22"/>
      <c r="AF10" s="22"/>
      <c r="AG10" s="22"/>
      <c r="AH10" s="177">
        <f t="shared" si="1"/>
        <v>0</v>
      </c>
      <c r="AI10" s="177">
        <f t="shared" si="2"/>
        <v>5</v>
      </c>
      <c r="AJ10" s="177">
        <f t="shared" si="3"/>
        <v>9</v>
      </c>
      <c r="AK10" s="177">
        <f t="shared" si="4"/>
        <v>0</v>
      </c>
      <c r="AL10" s="176">
        <f t="shared" si="5"/>
        <v>14</v>
      </c>
    </row>
    <row r="11" spans="1:38" ht="13.5" customHeight="1" x14ac:dyDescent="0.25">
      <c r="A11" s="166">
        <f t="shared" si="6"/>
        <v>7</v>
      </c>
      <c r="B11" s="21">
        <v>2</v>
      </c>
      <c r="C11" s="22">
        <v>3</v>
      </c>
      <c r="D11" s="22">
        <v>2</v>
      </c>
      <c r="E11" s="22">
        <v>3</v>
      </c>
      <c r="F11" s="22">
        <v>2</v>
      </c>
      <c r="G11" s="22">
        <v>2</v>
      </c>
      <c r="H11" s="22">
        <v>2</v>
      </c>
      <c r="I11" s="22">
        <v>3</v>
      </c>
      <c r="J11" s="22">
        <v>3</v>
      </c>
      <c r="K11" s="22">
        <v>3</v>
      </c>
      <c r="L11" s="22">
        <v>2</v>
      </c>
      <c r="M11" s="22">
        <v>3</v>
      </c>
      <c r="N11" s="22">
        <v>3</v>
      </c>
      <c r="O11" s="22">
        <v>3</v>
      </c>
      <c r="P11" s="22"/>
      <c r="Q11" s="22"/>
      <c r="R11" s="22"/>
      <c r="S11" s="22"/>
      <c r="T11" s="22"/>
      <c r="U11" s="22"/>
      <c r="V11" s="22"/>
      <c r="W11" s="22"/>
      <c r="X11" s="22"/>
      <c r="Y11" s="22"/>
      <c r="Z11" s="22"/>
      <c r="AA11" s="22"/>
      <c r="AB11" s="22"/>
      <c r="AC11" s="22"/>
      <c r="AD11" s="22"/>
      <c r="AE11" s="22"/>
      <c r="AF11" s="22"/>
      <c r="AG11" s="22"/>
      <c r="AH11" s="177">
        <f t="shared" si="1"/>
        <v>0</v>
      </c>
      <c r="AI11" s="177">
        <f t="shared" si="2"/>
        <v>6</v>
      </c>
      <c r="AJ11" s="177">
        <f t="shared" si="3"/>
        <v>8</v>
      </c>
      <c r="AK11" s="177">
        <f t="shared" si="4"/>
        <v>0</v>
      </c>
      <c r="AL11" s="176">
        <f t="shared" si="5"/>
        <v>14</v>
      </c>
    </row>
    <row r="12" spans="1:38" ht="13.5" customHeight="1" x14ac:dyDescent="0.25">
      <c r="A12" s="166">
        <f t="shared" si="6"/>
        <v>8</v>
      </c>
      <c r="B12" s="21">
        <v>2</v>
      </c>
      <c r="C12" s="22">
        <v>4</v>
      </c>
      <c r="D12" s="22">
        <v>3</v>
      </c>
      <c r="E12" s="22">
        <v>4</v>
      </c>
      <c r="F12" s="22">
        <v>2</v>
      </c>
      <c r="G12" s="22">
        <v>2</v>
      </c>
      <c r="H12" s="22">
        <v>2</v>
      </c>
      <c r="I12" s="22">
        <v>2</v>
      </c>
      <c r="J12" s="22">
        <v>2</v>
      </c>
      <c r="K12" s="22">
        <v>3</v>
      </c>
      <c r="L12" s="22">
        <v>4</v>
      </c>
      <c r="M12" s="22">
        <v>2</v>
      </c>
      <c r="N12" s="22">
        <v>3</v>
      </c>
      <c r="O12" s="22">
        <v>2</v>
      </c>
      <c r="P12" s="22"/>
      <c r="Q12" s="22"/>
      <c r="R12" s="22"/>
      <c r="S12" s="22"/>
      <c r="T12" s="22"/>
      <c r="U12" s="22"/>
      <c r="V12" s="22"/>
      <c r="W12" s="22"/>
      <c r="X12" s="22"/>
      <c r="Y12" s="22"/>
      <c r="Z12" s="22"/>
      <c r="AA12" s="22"/>
      <c r="AB12" s="22"/>
      <c r="AC12" s="22"/>
      <c r="AD12" s="22"/>
      <c r="AE12" s="22"/>
      <c r="AF12" s="22"/>
      <c r="AG12" s="22"/>
      <c r="AH12" s="177">
        <f t="shared" si="1"/>
        <v>0</v>
      </c>
      <c r="AI12" s="177">
        <f t="shared" si="2"/>
        <v>8</v>
      </c>
      <c r="AJ12" s="177">
        <f t="shared" si="3"/>
        <v>3</v>
      </c>
      <c r="AK12" s="177">
        <f t="shared" si="4"/>
        <v>3</v>
      </c>
      <c r="AL12" s="176">
        <f t="shared" si="5"/>
        <v>14</v>
      </c>
    </row>
    <row r="13" spans="1:38" ht="13.5" customHeight="1" x14ac:dyDescent="0.25">
      <c r="A13" s="166">
        <f t="shared" si="6"/>
        <v>9</v>
      </c>
      <c r="B13" s="21">
        <v>2</v>
      </c>
      <c r="C13" s="22">
        <v>3</v>
      </c>
      <c r="D13" s="22">
        <v>3</v>
      </c>
      <c r="E13" s="22">
        <v>3</v>
      </c>
      <c r="F13" s="22">
        <v>2</v>
      </c>
      <c r="G13" s="22">
        <v>3</v>
      </c>
      <c r="H13" s="22">
        <v>3</v>
      </c>
      <c r="I13" s="22">
        <v>2</v>
      </c>
      <c r="J13" s="22">
        <v>2</v>
      </c>
      <c r="K13" s="22">
        <v>3</v>
      </c>
      <c r="L13" s="22">
        <v>2</v>
      </c>
      <c r="M13" s="22">
        <v>3</v>
      </c>
      <c r="N13" s="22">
        <v>3</v>
      </c>
      <c r="O13" s="22">
        <v>1</v>
      </c>
      <c r="P13" s="22"/>
      <c r="Q13" s="22"/>
      <c r="R13" s="22"/>
      <c r="S13" s="22"/>
      <c r="T13" s="22"/>
      <c r="U13" s="22"/>
      <c r="V13" s="22"/>
      <c r="W13" s="22"/>
      <c r="X13" s="22"/>
      <c r="Y13" s="22"/>
      <c r="Z13" s="22"/>
      <c r="AA13" s="22"/>
      <c r="AB13" s="22"/>
      <c r="AC13" s="22"/>
      <c r="AD13" s="22"/>
      <c r="AE13" s="22"/>
      <c r="AF13" s="22"/>
      <c r="AG13" s="22"/>
      <c r="AH13" s="177">
        <f t="shared" si="1"/>
        <v>1</v>
      </c>
      <c r="AI13" s="177">
        <f t="shared" si="2"/>
        <v>5</v>
      </c>
      <c r="AJ13" s="177">
        <f t="shared" si="3"/>
        <v>8</v>
      </c>
      <c r="AK13" s="177">
        <f t="shared" si="4"/>
        <v>0</v>
      </c>
      <c r="AL13" s="176">
        <f t="shared" si="5"/>
        <v>14</v>
      </c>
    </row>
    <row r="14" spans="1:38" ht="13.5" customHeight="1" x14ac:dyDescent="0.25">
      <c r="A14" s="166">
        <f t="shared" si="6"/>
        <v>10</v>
      </c>
      <c r="B14" s="21">
        <v>2</v>
      </c>
      <c r="C14" s="22">
        <v>4</v>
      </c>
      <c r="D14" s="22">
        <v>3</v>
      </c>
      <c r="E14" s="22">
        <v>4</v>
      </c>
      <c r="F14" s="22">
        <v>4</v>
      </c>
      <c r="G14" s="22">
        <v>4</v>
      </c>
      <c r="H14" s="22">
        <v>1</v>
      </c>
      <c r="I14" s="22">
        <v>4</v>
      </c>
      <c r="J14" s="22">
        <v>4</v>
      </c>
      <c r="K14" s="22">
        <v>2</v>
      </c>
      <c r="L14" s="22">
        <v>1</v>
      </c>
      <c r="M14" s="22">
        <v>4</v>
      </c>
      <c r="N14" s="22">
        <v>4</v>
      </c>
      <c r="O14" s="22">
        <v>1</v>
      </c>
      <c r="P14" s="22"/>
      <c r="Q14" s="22"/>
      <c r="R14" s="22"/>
      <c r="S14" s="22"/>
      <c r="T14" s="22"/>
      <c r="U14" s="22"/>
      <c r="V14" s="22"/>
      <c r="W14" s="22"/>
      <c r="X14" s="22"/>
      <c r="Y14" s="22"/>
      <c r="Z14" s="22"/>
      <c r="AA14" s="22"/>
      <c r="AB14" s="22"/>
      <c r="AC14" s="22"/>
      <c r="AD14" s="22"/>
      <c r="AE14" s="22"/>
      <c r="AF14" s="22"/>
      <c r="AG14" s="22"/>
      <c r="AH14" s="177">
        <f t="shared" si="1"/>
        <v>3</v>
      </c>
      <c r="AI14" s="177">
        <f t="shared" si="2"/>
        <v>2</v>
      </c>
      <c r="AJ14" s="177">
        <f t="shared" si="3"/>
        <v>1</v>
      </c>
      <c r="AK14" s="177">
        <f t="shared" si="4"/>
        <v>8</v>
      </c>
      <c r="AL14" s="176">
        <f t="shared" si="5"/>
        <v>14</v>
      </c>
    </row>
    <row r="15" spans="1:38" ht="13.5" customHeight="1" x14ac:dyDescent="0.25">
      <c r="A15" s="166">
        <f t="shared" si="6"/>
        <v>11</v>
      </c>
      <c r="B15" s="21">
        <v>2</v>
      </c>
      <c r="C15" s="22">
        <v>4</v>
      </c>
      <c r="D15" s="22">
        <v>3</v>
      </c>
      <c r="E15" s="22">
        <v>4</v>
      </c>
      <c r="F15" s="22">
        <v>4</v>
      </c>
      <c r="G15" s="22">
        <v>3</v>
      </c>
      <c r="H15" s="22">
        <v>2</v>
      </c>
      <c r="I15" s="22">
        <v>4</v>
      </c>
      <c r="J15" s="22">
        <v>3</v>
      </c>
      <c r="K15" s="22">
        <v>4</v>
      </c>
      <c r="L15" s="22">
        <v>1</v>
      </c>
      <c r="M15" s="22">
        <v>4</v>
      </c>
      <c r="N15" s="22">
        <v>4</v>
      </c>
      <c r="O15" s="22">
        <v>2</v>
      </c>
      <c r="P15" s="22"/>
      <c r="Q15" s="22"/>
      <c r="R15" s="22"/>
      <c r="S15" s="22"/>
      <c r="T15" s="22"/>
      <c r="U15" s="22"/>
      <c r="V15" s="22"/>
      <c r="W15" s="22"/>
      <c r="X15" s="22"/>
      <c r="Y15" s="22"/>
      <c r="Z15" s="22"/>
      <c r="AA15" s="22"/>
      <c r="AB15" s="22"/>
      <c r="AC15" s="22"/>
      <c r="AD15" s="22"/>
      <c r="AE15" s="22"/>
      <c r="AF15" s="22"/>
      <c r="AG15" s="22"/>
      <c r="AH15" s="177">
        <f t="shared" si="1"/>
        <v>1</v>
      </c>
      <c r="AI15" s="177">
        <f t="shared" si="2"/>
        <v>3</v>
      </c>
      <c r="AJ15" s="177">
        <f t="shared" si="3"/>
        <v>3</v>
      </c>
      <c r="AK15" s="177">
        <f t="shared" si="4"/>
        <v>7</v>
      </c>
      <c r="AL15" s="176">
        <f t="shared" si="5"/>
        <v>14</v>
      </c>
    </row>
    <row r="16" spans="1:38" ht="13.5" customHeight="1" x14ac:dyDescent="0.25">
      <c r="A16" s="166">
        <f t="shared" si="6"/>
        <v>12</v>
      </c>
      <c r="B16" s="21">
        <v>3</v>
      </c>
      <c r="C16" s="22">
        <v>3</v>
      </c>
      <c r="D16" s="22">
        <v>3</v>
      </c>
      <c r="E16" s="22">
        <v>4</v>
      </c>
      <c r="F16" s="22">
        <v>4</v>
      </c>
      <c r="G16" s="22">
        <v>3</v>
      </c>
      <c r="H16" s="22">
        <v>2</v>
      </c>
      <c r="I16" s="22">
        <v>4</v>
      </c>
      <c r="J16" s="22">
        <v>3</v>
      </c>
      <c r="K16" s="22">
        <v>4</v>
      </c>
      <c r="L16" s="22">
        <v>4</v>
      </c>
      <c r="M16" s="22">
        <v>4</v>
      </c>
      <c r="N16" s="22">
        <v>4</v>
      </c>
      <c r="O16" s="22">
        <v>3</v>
      </c>
      <c r="P16" s="22"/>
      <c r="Q16" s="22"/>
      <c r="R16" s="22"/>
      <c r="S16" s="22"/>
      <c r="T16" s="22"/>
      <c r="U16" s="22"/>
      <c r="V16" s="22"/>
      <c r="W16" s="22"/>
      <c r="X16" s="22"/>
      <c r="Y16" s="22"/>
      <c r="Z16" s="22"/>
      <c r="AA16" s="177"/>
      <c r="AB16" s="22"/>
      <c r="AC16" s="22"/>
      <c r="AD16" s="22"/>
      <c r="AE16" s="22"/>
      <c r="AF16" s="22"/>
      <c r="AG16" s="22"/>
      <c r="AH16" s="177">
        <f t="shared" si="1"/>
        <v>0</v>
      </c>
      <c r="AI16" s="177">
        <f t="shared" si="2"/>
        <v>1</v>
      </c>
      <c r="AJ16" s="177">
        <f t="shared" si="3"/>
        <v>6</v>
      </c>
      <c r="AK16" s="177">
        <f t="shared" si="4"/>
        <v>7</v>
      </c>
      <c r="AL16" s="176">
        <f t="shared" si="5"/>
        <v>14</v>
      </c>
    </row>
    <row r="17" spans="1:38" ht="13.5" customHeight="1" x14ac:dyDescent="0.25">
      <c r="A17" s="166">
        <f t="shared" si="6"/>
        <v>13</v>
      </c>
      <c r="B17" s="21">
        <v>2</v>
      </c>
      <c r="C17" s="22">
        <v>4</v>
      </c>
      <c r="D17" s="22">
        <v>2</v>
      </c>
      <c r="E17" s="22">
        <v>4</v>
      </c>
      <c r="F17" s="22">
        <v>2</v>
      </c>
      <c r="G17" s="22">
        <v>3</v>
      </c>
      <c r="H17" s="22">
        <v>2</v>
      </c>
      <c r="I17" s="22">
        <v>3</v>
      </c>
      <c r="J17" s="22">
        <v>3</v>
      </c>
      <c r="K17" s="22">
        <v>2</v>
      </c>
      <c r="L17" s="22">
        <v>4</v>
      </c>
      <c r="M17" s="22">
        <v>3</v>
      </c>
      <c r="N17" s="22">
        <v>3</v>
      </c>
      <c r="O17" s="22">
        <v>2</v>
      </c>
      <c r="P17" s="22"/>
      <c r="Q17" s="22"/>
      <c r="R17" s="22"/>
      <c r="S17" s="22"/>
      <c r="T17" s="22"/>
      <c r="U17" s="22"/>
      <c r="V17" s="22"/>
      <c r="W17" s="22"/>
      <c r="X17" s="22"/>
      <c r="Y17" s="22"/>
      <c r="Z17" s="177"/>
      <c r="AA17" s="22"/>
      <c r="AB17" s="22"/>
      <c r="AC17" s="22"/>
      <c r="AD17" s="22"/>
      <c r="AE17" s="22"/>
      <c r="AF17" s="22"/>
      <c r="AG17" s="22"/>
      <c r="AH17" s="177">
        <f t="shared" si="1"/>
        <v>0</v>
      </c>
      <c r="AI17" s="177">
        <f t="shared" si="2"/>
        <v>6</v>
      </c>
      <c r="AJ17" s="177">
        <f t="shared" si="3"/>
        <v>5</v>
      </c>
      <c r="AK17" s="177">
        <f t="shared" si="4"/>
        <v>3</v>
      </c>
      <c r="AL17" s="176">
        <f t="shared" si="5"/>
        <v>14</v>
      </c>
    </row>
    <row r="18" spans="1:38" ht="13.5" customHeight="1" x14ac:dyDescent="0.25">
      <c r="A18" s="166">
        <f t="shared" si="6"/>
        <v>14</v>
      </c>
      <c r="B18" s="21">
        <v>3</v>
      </c>
      <c r="C18" s="22">
        <v>3</v>
      </c>
      <c r="D18" s="22">
        <v>3</v>
      </c>
      <c r="E18" s="22">
        <v>3</v>
      </c>
      <c r="F18" s="22">
        <v>1</v>
      </c>
      <c r="G18" s="22">
        <v>2</v>
      </c>
      <c r="H18" s="22">
        <v>1</v>
      </c>
      <c r="I18" s="22">
        <v>3</v>
      </c>
      <c r="J18" s="22">
        <v>3</v>
      </c>
      <c r="K18" s="22">
        <v>3</v>
      </c>
      <c r="L18" s="22">
        <v>2</v>
      </c>
      <c r="M18" s="22">
        <v>4</v>
      </c>
      <c r="N18" s="22">
        <v>4</v>
      </c>
      <c r="O18" s="22">
        <v>2</v>
      </c>
      <c r="P18" s="22"/>
      <c r="Q18" s="22"/>
      <c r="R18" s="22"/>
      <c r="S18" s="22"/>
      <c r="T18" s="22"/>
      <c r="U18" s="22"/>
      <c r="V18" s="22"/>
      <c r="W18" s="22"/>
      <c r="X18" s="22"/>
      <c r="Y18" s="22"/>
      <c r="Z18" s="22"/>
      <c r="AA18" s="22"/>
      <c r="AB18" s="22"/>
      <c r="AC18" s="22"/>
      <c r="AD18" s="22"/>
      <c r="AE18" s="22"/>
      <c r="AF18" s="22"/>
      <c r="AG18" s="22"/>
      <c r="AH18" s="177">
        <f t="shared" si="1"/>
        <v>2</v>
      </c>
      <c r="AI18" s="177">
        <f t="shared" si="2"/>
        <v>3</v>
      </c>
      <c r="AJ18" s="177">
        <f t="shared" si="3"/>
        <v>7</v>
      </c>
      <c r="AK18" s="177">
        <f t="shared" si="4"/>
        <v>2</v>
      </c>
      <c r="AL18" s="176">
        <f t="shared" si="5"/>
        <v>14</v>
      </c>
    </row>
    <row r="19" spans="1:38" ht="13.5" customHeight="1" x14ac:dyDescent="0.25">
      <c r="A19" s="166">
        <f t="shared" si="6"/>
        <v>15</v>
      </c>
      <c r="B19" s="21">
        <v>4</v>
      </c>
      <c r="C19" s="22">
        <v>4</v>
      </c>
      <c r="D19" s="22">
        <v>3</v>
      </c>
      <c r="E19" s="22">
        <v>4</v>
      </c>
      <c r="F19" s="22">
        <v>3</v>
      </c>
      <c r="G19" s="22">
        <v>4</v>
      </c>
      <c r="H19" s="22">
        <v>2</v>
      </c>
      <c r="I19" s="22">
        <v>3</v>
      </c>
      <c r="J19" s="22">
        <v>3</v>
      </c>
      <c r="K19" s="22">
        <v>4</v>
      </c>
      <c r="L19" s="22">
        <v>3</v>
      </c>
      <c r="M19" s="22">
        <v>4</v>
      </c>
      <c r="N19" s="22">
        <v>4</v>
      </c>
      <c r="O19" s="22">
        <v>3</v>
      </c>
      <c r="P19" s="22"/>
      <c r="Q19" s="22"/>
      <c r="R19" s="22"/>
      <c r="S19" s="22"/>
      <c r="T19" s="22"/>
      <c r="U19" s="22"/>
      <c r="V19" s="22"/>
      <c r="W19" s="177"/>
      <c r="X19" s="22"/>
      <c r="Y19" s="22"/>
      <c r="Z19" s="22"/>
      <c r="AA19" s="22"/>
      <c r="AB19" s="22"/>
      <c r="AC19" s="22"/>
      <c r="AD19" s="22"/>
      <c r="AE19" s="22"/>
      <c r="AF19" s="22"/>
      <c r="AG19" s="22"/>
      <c r="AH19" s="177">
        <f t="shared" si="1"/>
        <v>0</v>
      </c>
      <c r="AI19" s="177">
        <f t="shared" si="2"/>
        <v>1</v>
      </c>
      <c r="AJ19" s="177">
        <f t="shared" si="3"/>
        <v>6</v>
      </c>
      <c r="AK19" s="177">
        <f t="shared" si="4"/>
        <v>7</v>
      </c>
      <c r="AL19" s="176">
        <f t="shared" si="5"/>
        <v>14</v>
      </c>
    </row>
    <row r="20" spans="1:38" ht="13.5" customHeight="1" x14ac:dyDescent="0.25">
      <c r="A20" s="166">
        <f t="shared" si="6"/>
        <v>16</v>
      </c>
      <c r="B20" s="21">
        <v>4</v>
      </c>
      <c r="C20" s="22">
        <v>4</v>
      </c>
      <c r="D20" s="22">
        <v>3</v>
      </c>
      <c r="E20" s="22">
        <v>4</v>
      </c>
      <c r="F20" s="22">
        <v>3</v>
      </c>
      <c r="G20" s="22">
        <v>3</v>
      </c>
      <c r="H20" s="22">
        <v>1</v>
      </c>
      <c r="I20" s="22">
        <v>3</v>
      </c>
      <c r="J20" s="22">
        <v>3</v>
      </c>
      <c r="K20" s="22">
        <v>4</v>
      </c>
      <c r="L20" s="22">
        <v>2</v>
      </c>
      <c r="M20" s="22">
        <v>4</v>
      </c>
      <c r="N20" s="22">
        <v>4</v>
      </c>
      <c r="O20" s="22">
        <v>3</v>
      </c>
      <c r="P20" s="22"/>
      <c r="Q20" s="22"/>
      <c r="R20" s="22"/>
      <c r="S20" s="22"/>
      <c r="T20" s="22"/>
      <c r="U20" s="22"/>
      <c r="V20" s="22"/>
      <c r="W20" s="177"/>
      <c r="X20" s="22"/>
      <c r="Y20" s="22"/>
      <c r="Z20" s="22"/>
      <c r="AA20" s="22"/>
      <c r="AB20" s="22"/>
      <c r="AC20" s="22"/>
      <c r="AD20" s="22"/>
      <c r="AE20" s="22"/>
      <c r="AF20" s="22"/>
      <c r="AG20" s="22"/>
      <c r="AH20" s="177">
        <f t="shared" si="1"/>
        <v>1</v>
      </c>
      <c r="AI20" s="177">
        <f t="shared" si="2"/>
        <v>1</v>
      </c>
      <c r="AJ20" s="177">
        <f t="shared" si="3"/>
        <v>6</v>
      </c>
      <c r="AK20" s="177">
        <f t="shared" si="4"/>
        <v>6</v>
      </c>
      <c r="AL20" s="176">
        <f t="shared" si="5"/>
        <v>14</v>
      </c>
    </row>
    <row r="21" spans="1:38" ht="13.5" customHeight="1" x14ac:dyDescent="0.25">
      <c r="A21" s="166">
        <f t="shared" si="6"/>
        <v>17</v>
      </c>
      <c r="B21" s="21">
        <v>4</v>
      </c>
      <c r="C21" s="22">
        <v>4</v>
      </c>
      <c r="D21" s="22">
        <v>4</v>
      </c>
      <c r="E21" s="22">
        <v>4</v>
      </c>
      <c r="F21" s="22">
        <v>4</v>
      </c>
      <c r="G21" s="22">
        <v>3</v>
      </c>
      <c r="H21" s="22">
        <v>1</v>
      </c>
      <c r="I21" s="22">
        <v>4</v>
      </c>
      <c r="J21" s="22">
        <v>3</v>
      </c>
      <c r="K21" s="22">
        <v>4</v>
      </c>
      <c r="L21" s="22">
        <v>1</v>
      </c>
      <c r="M21" s="22">
        <v>4</v>
      </c>
      <c r="N21" s="22">
        <v>4</v>
      </c>
      <c r="O21" s="22">
        <v>1</v>
      </c>
      <c r="P21" s="22"/>
      <c r="Q21" s="22"/>
      <c r="R21" s="22"/>
      <c r="S21" s="22"/>
      <c r="T21" s="22"/>
      <c r="U21" s="22"/>
      <c r="V21" s="22"/>
      <c r="W21" s="177"/>
      <c r="X21" s="22"/>
      <c r="Y21" s="22"/>
      <c r="Z21" s="22"/>
      <c r="AA21" s="22"/>
      <c r="AB21" s="22"/>
      <c r="AC21" s="22"/>
      <c r="AD21" s="22"/>
      <c r="AE21" s="22"/>
      <c r="AF21" s="22"/>
      <c r="AG21" s="22"/>
      <c r="AH21" s="177">
        <f t="shared" si="1"/>
        <v>3</v>
      </c>
      <c r="AI21" s="177">
        <f t="shared" si="2"/>
        <v>0</v>
      </c>
      <c r="AJ21" s="177">
        <f t="shared" si="3"/>
        <v>2</v>
      </c>
      <c r="AK21" s="177">
        <f t="shared" si="4"/>
        <v>9</v>
      </c>
      <c r="AL21" s="176">
        <f t="shared" si="5"/>
        <v>14</v>
      </c>
    </row>
    <row r="22" spans="1:38" ht="13.5" customHeight="1" x14ac:dyDescent="0.25">
      <c r="A22" s="166">
        <f t="shared" si="6"/>
        <v>18</v>
      </c>
      <c r="B22" s="21">
        <v>3</v>
      </c>
      <c r="C22" s="22">
        <v>4</v>
      </c>
      <c r="D22" s="22">
        <v>3</v>
      </c>
      <c r="E22" s="22">
        <v>3</v>
      </c>
      <c r="F22" s="22">
        <v>4</v>
      </c>
      <c r="G22" s="22">
        <v>3</v>
      </c>
      <c r="H22" s="22">
        <v>3</v>
      </c>
      <c r="I22" s="22">
        <v>4</v>
      </c>
      <c r="J22" s="22">
        <v>2</v>
      </c>
      <c r="K22" s="22">
        <v>4</v>
      </c>
      <c r="L22" s="22">
        <v>3</v>
      </c>
      <c r="M22" s="22">
        <v>4</v>
      </c>
      <c r="N22" s="22">
        <v>4</v>
      </c>
      <c r="O22" s="22">
        <v>1</v>
      </c>
      <c r="P22" s="22"/>
      <c r="Q22" s="22"/>
      <c r="R22" s="22"/>
      <c r="S22" s="22"/>
      <c r="T22" s="22"/>
      <c r="U22" s="22"/>
      <c r="V22" s="177"/>
      <c r="W22" s="177"/>
      <c r="X22" s="22"/>
      <c r="Y22" s="22"/>
      <c r="Z22" s="22"/>
      <c r="AA22" s="22"/>
      <c r="AB22" s="22"/>
      <c r="AC22" s="22"/>
      <c r="AD22" s="22"/>
      <c r="AE22" s="22"/>
      <c r="AF22" s="22"/>
      <c r="AG22" s="22"/>
      <c r="AH22" s="177">
        <f t="shared" si="1"/>
        <v>1</v>
      </c>
      <c r="AI22" s="177">
        <f t="shared" si="2"/>
        <v>1</v>
      </c>
      <c r="AJ22" s="177">
        <f t="shared" si="3"/>
        <v>6</v>
      </c>
      <c r="AK22" s="177">
        <f t="shared" si="4"/>
        <v>6</v>
      </c>
      <c r="AL22" s="176">
        <f t="shared" si="5"/>
        <v>14</v>
      </c>
    </row>
    <row r="23" spans="1:38" ht="13.5" customHeight="1" x14ac:dyDescent="0.25">
      <c r="A23" s="166">
        <f t="shared" si="6"/>
        <v>19</v>
      </c>
      <c r="B23" s="21">
        <v>2</v>
      </c>
      <c r="C23" s="22">
        <v>2</v>
      </c>
      <c r="D23" s="22">
        <v>2</v>
      </c>
      <c r="E23" s="22">
        <v>2</v>
      </c>
      <c r="F23" s="22">
        <v>3</v>
      </c>
      <c r="G23" s="22">
        <v>3</v>
      </c>
      <c r="H23" s="22">
        <v>3</v>
      </c>
      <c r="I23" s="22">
        <v>3</v>
      </c>
      <c r="J23" s="22">
        <v>3</v>
      </c>
      <c r="K23" s="22">
        <v>3</v>
      </c>
      <c r="L23" s="22">
        <v>3</v>
      </c>
      <c r="M23" s="22">
        <v>3</v>
      </c>
      <c r="N23" s="22">
        <v>3</v>
      </c>
      <c r="O23" s="22">
        <v>1</v>
      </c>
      <c r="P23" s="22"/>
      <c r="Q23" s="22"/>
      <c r="R23" s="22"/>
      <c r="S23" s="22"/>
      <c r="T23" s="22"/>
      <c r="U23" s="22"/>
      <c r="V23" s="177"/>
      <c r="W23" s="177"/>
      <c r="X23" s="22"/>
      <c r="Y23" s="22"/>
      <c r="Z23" s="22"/>
      <c r="AA23" s="22"/>
      <c r="AB23" s="22"/>
      <c r="AC23" s="22"/>
      <c r="AD23" s="22"/>
      <c r="AE23" s="22"/>
      <c r="AF23" s="22"/>
      <c r="AG23" s="22"/>
      <c r="AH23" s="177">
        <f t="shared" si="1"/>
        <v>1</v>
      </c>
      <c r="AI23" s="177">
        <f t="shared" si="2"/>
        <v>4</v>
      </c>
      <c r="AJ23" s="177">
        <f t="shared" si="3"/>
        <v>9</v>
      </c>
      <c r="AK23" s="177">
        <f t="shared" si="4"/>
        <v>0</v>
      </c>
      <c r="AL23" s="176">
        <f t="shared" si="5"/>
        <v>14</v>
      </c>
    </row>
    <row r="24" spans="1:38" ht="13.5" customHeight="1" x14ac:dyDescent="0.25">
      <c r="A24" s="166">
        <f t="shared" si="6"/>
        <v>20</v>
      </c>
      <c r="B24" s="21">
        <v>2</v>
      </c>
      <c r="C24" s="22">
        <v>3</v>
      </c>
      <c r="D24" s="22">
        <v>3</v>
      </c>
      <c r="E24" s="22">
        <v>3</v>
      </c>
      <c r="F24" s="22">
        <v>4</v>
      </c>
      <c r="G24" s="22">
        <v>2</v>
      </c>
      <c r="H24" s="22">
        <v>4</v>
      </c>
      <c r="I24" s="22">
        <v>4</v>
      </c>
      <c r="J24" s="22">
        <v>3</v>
      </c>
      <c r="K24" s="22">
        <v>3</v>
      </c>
      <c r="L24" s="22">
        <v>3</v>
      </c>
      <c r="M24" s="22">
        <v>4</v>
      </c>
      <c r="N24" s="22">
        <v>4</v>
      </c>
      <c r="O24" s="22">
        <v>1</v>
      </c>
      <c r="P24" s="22"/>
      <c r="Q24" s="22"/>
      <c r="R24" s="22"/>
      <c r="S24" s="22"/>
      <c r="T24" s="22"/>
      <c r="U24" s="22"/>
      <c r="V24" s="177"/>
      <c r="W24" s="177"/>
      <c r="X24" s="22"/>
      <c r="Y24" s="22"/>
      <c r="Z24" s="22"/>
      <c r="AA24" s="22"/>
      <c r="AB24" s="22"/>
      <c r="AC24" s="22"/>
      <c r="AD24" s="22"/>
      <c r="AE24" s="22"/>
      <c r="AF24" s="22"/>
      <c r="AG24" s="22"/>
      <c r="AH24" s="177">
        <f t="shared" si="1"/>
        <v>1</v>
      </c>
      <c r="AI24" s="177">
        <f t="shared" si="2"/>
        <v>2</v>
      </c>
      <c r="AJ24" s="177">
        <f t="shared" si="3"/>
        <v>6</v>
      </c>
      <c r="AK24" s="177">
        <f t="shared" si="4"/>
        <v>5</v>
      </c>
      <c r="AL24" s="176">
        <f t="shared" si="5"/>
        <v>14</v>
      </c>
    </row>
    <row r="25" spans="1:38" ht="13.5" customHeight="1" x14ac:dyDescent="0.25">
      <c r="A25" s="166">
        <f t="shared" si="6"/>
        <v>21</v>
      </c>
      <c r="B25" s="21">
        <v>2</v>
      </c>
      <c r="C25" s="22">
        <v>4</v>
      </c>
      <c r="D25" s="22">
        <v>3</v>
      </c>
      <c r="E25" s="22">
        <v>4</v>
      </c>
      <c r="F25" s="22">
        <v>3</v>
      </c>
      <c r="G25" s="22">
        <v>3</v>
      </c>
      <c r="H25" s="22">
        <v>2</v>
      </c>
      <c r="I25" s="22">
        <v>3</v>
      </c>
      <c r="J25" s="22">
        <v>3</v>
      </c>
      <c r="K25" s="22">
        <v>3</v>
      </c>
      <c r="L25" s="22">
        <v>3</v>
      </c>
      <c r="M25" s="22">
        <v>4</v>
      </c>
      <c r="N25" s="22">
        <v>4</v>
      </c>
      <c r="O25" s="22">
        <v>3</v>
      </c>
      <c r="P25" s="22"/>
      <c r="Q25" s="22"/>
      <c r="R25" s="22"/>
      <c r="S25" s="22"/>
      <c r="T25" s="22"/>
      <c r="U25" s="22"/>
      <c r="V25" s="22"/>
      <c r="W25" s="177"/>
      <c r="X25" s="22"/>
      <c r="Y25" s="22"/>
      <c r="Z25" s="22"/>
      <c r="AA25" s="22"/>
      <c r="AB25" s="22"/>
      <c r="AC25" s="22"/>
      <c r="AD25" s="22"/>
      <c r="AE25" s="22"/>
      <c r="AF25" s="22"/>
      <c r="AG25" s="22"/>
      <c r="AH25" s="177">
        <f t="shared" si="1"/>
        <v>0</v>
      </c>
      <c r="AI25" s="177">
        <f t="shared" si="2"/>
        <v>2</v>
      </c>
      <c r="AJ25" s="177">
        <f t="shared" si="3"/>
        <v>8</v>
      </c>
      <c r="AK25" s="177">
        <f t="shared" si="4"/>
        <v>4</v>
      </c>
      <c r="AL25" s="176">
        <f t="shared" si="5"/>
        <v>14</v>
      </c>
    </row>
    <row r="26" spans="1:38" ht="13.5" customHeight="1" x14ac:dyDescent="0.25">
      <c r="A26" s="166">
        <f t="shared" si="6"/>
        <v>22</v>
      </c>
      <c r="B26" s="21">
        <v>2</v>
      </c>
      <c r="C26" s="22">
        <v>3</v>
      </c>
      <c r="D26" s="22">
        <v>3</v>
      </c>
      <c r="E26" s="22">
        <v>3</v>
      </c>
      <c r="F26" s="22">
        <v>3</v>
      </c>
      <c r="G26" s="22">
        <v>2</v>
      </c>
      <c r="H26" s="22">
        <v>1</v>
      </c>
      <c r="I26" s="22">
        <v>3</v>
      </c>
      <c r="J26" s="22">
        <v>3</v>
      </c>
      <c r="K26" s="22">
        <v>3</v>
      </c>
      <c r="L26" s="22">
        <v>3</v>
      </c>
      <c r="M26" s="22">
        <v>4</v>
      </c>
      <c r="N26" s="22">
        <v>4</v>
      </c>
      <c r="O26" s="22">
        <v>4</v>
      </c>
      <c r="P26" s="22"/>
      <c r="Q26" s="22"/>
      <c r="R26" s="22"/>
      <c r="S26" s="22"/>
      <c r="T26" s="22"/>
      <c r="U26" s="22"/>
      <c r="V26" s="22"/>
      <c r="W26" s="177"/>
      <c r="X26" s="22"/>
      <c r="Y26" s="22"/>
      <c r="Z26" s="22"/>
      <c r="AA26" s="22"/>
      <c r="AB26" s="177"/>
      <c r="AC26" s="22"/>
      <c r="AD26" s="22"/>
      <c r="AE26" s="22"/>
      <c r="AF26" s="22"/>
      <c r="AG26" s="22"/>
      <c r="AH26" s="177">
        <f t="shared" si="1"/>
        <v>1</v>
      </c>
      <c r="AI26" s="177">
        <f t="shared" si="2"/>
        <v>2</v>
      </c>
      <c r="AJ26" s="177">
        <f t="shared" si="3"/>
        <v>8</v>
      </c>
      <c r="AK26" s="177">
        <f t="shared" si="4"/>
        <v>3</v>
      </c>
      <c r="AL26" s="176">
        <f t="shared" si="5"/>
        <v>14</v>
      </c>
    </row>
    <row r="27" spans="1:38" ht="13.5" customHeight="1" x14ac:dyDescent="0.25">
      <c r="A27" s="166">
        <f t="shared" si="6"/>
        <v>23</v>
      </c>
      <c r="B27" s="21">
        <v>2</v>
      </c>
      <c r="C27" s="22">
        <v>3</v>
      </c>
      <c r="D27" s="22">
        <v>3</v>
      </c>
      <c r="E27" s="22">
        <v>3</v>
      </c>
      <c r="F27" s="22">
        <v>2</v>
      </c>
      <c r="G27" s="22">
        <v>1</v>
      </c>
      <c r="H27" s="22">
        <v>2</v>
      </c>
      <c r="I27" s="22">
        <v>2</v>
      </c>
      <c r="J27" s="22">
        <v>2</v>
      </c>
      <c r="K27" s="22">
        <v>4</v>
      </c>
      <c r="L27" s="22">
        <v>3</v>
      </c>
      <c r="M27" s="22">
        <v>3</v>
      </c>
      <c r="N27" s="22">
        <v>3</v>
      </c>
      <c r="O27" s="22">
        <v>3</v>
      </c>
      <c r="P27" s="22"/>
      <c r="Q27" s="22"/>
      <c r="R27" s="22"/>
      <c r="S27" s="22"/>
      <c r="T27" s="22"/>
      <c r="U27" s="22"/>
      <c r="V27" s="22"/>
      <c r="W27" s="177"/>
      <c r="X27" s="22"/>
      <c r="Y27" s="22"/>
      <c r="Z27" s="22"/>
      <c r="AA27" s="22"/>
      <c r="AB27" s="22"/>
      <c r="AC27" s="22"/>
      <c r="AD27" s="22"/>
      <c r="AE27" s="22"/>
      <c r="AF27" s="22"/>
      <c r="AG27" s="22"/>
      <c r="AH27" s="177">
        <f t="shared" si="1"/>
        <v>1</v>
      </c>
      <c r="AI27" s="177">
        <f t="shared" si="2"/>
        <v>5</v>
      </c>
      <c r="AJ27" s="177">
        <f t="shared" si="3"/>
        <v>7</v>
      </c>
      <c r="AK27" s="177">
        <f t="shared" si="4"/>
        <v>1</v>
      </c>
      <c r="AL27" s="176">
        <f t="shared" si="5"/>
        <v>14</v>
      </c>
    </row>
    <row r="28" spans="1:38" ht="13.5" customHeight="1" x14ac:dyDescent="0.25">
      <c r="A28" s="166">
        <f t="shared" si="6"/>
        <v>24</v>
      </c>
      <c r="B28" s="21">
        <v>2</v>
      </c>
      <c r="C28" s="22">
        <v>3</v>
      </c>
      <c r="D28" s="22">
        <v>3</v>
      </c>
      <c r="E28" s="22">
        <v>3</v>
      </c>
      <c r="F28" s="22">
        <v>1</v>
      </c>
      <c r="G28" s="22">
        <v>3</v>
      </c>
      <c r="H28" s="22">
        <v>1</v>
      </c>
      <c r="I28" s="22">
        <v>1</v>
      </c>
      <c r="J28" s="22">
        <v>3</v>
      </c>
      <c r="K28" s="22">
        <v>4</v>
      </c>
      <c r="L28" s="22">
        <v>3</v>
      </c>
      <c r="M28" s="22">
        <v>4</v>
      </c>
      <c r="N28" s="22">
        <v>4</v>
      </c>
      <c r="O28" s="22">
        <v>4</v>
      </c>
      <c r="P28" s="22"/>
      <c r="Q28" s="22"/>
      <c r="R28" s="22"/>
      <c r="S28" s="22"/>
      <c r="T28" s="22"/>
      <c r="U28" s="22"/>
      <c r="V28" s="22"/>
      <c r="W28" s="177"/>
      <c r="X28" s="22"/>
      <c r="Y28" s="22"/>
      <c r="Z28" s="22"/>
      <c r="AA28" s="22"/>
      <c r="AB28" s="22"/>
      <c r="AC28" s="22"/>
      <c r="AD28" s="22"/>
      <c r="AE28" s="22"/>
      <c r="AF28" s="22"/>
      <c r="AG28" s="22"/>
      <c r="AH28" s="177">
        <f t="shared" si="1"/>
        <v>3</v>
      </c>
      <c r="AI28" s="177">
        <f t="shared" si="2"/>
        <v>1</v>
      </c>
      <c r="AJ28" s="177">
        <f t="shared" si="3"/>
        <v>6</v>
      </c>
      <c r="AK28" s="177">
        <f t="shared" si="4"/>
        <v>4</v>
      </c>
      <c r="AL28" s="176">
        <f t="shared" si="5"/>
        <v>14</v>
      </c>
    </row>
    <row r="29" spans="1:38" ht="13.5" customHeight="1" x14ac:dyDescent="0.25">
      <c r="A29" s="166">
        <f t="shared" si="6"/>
        <v>25</v>
      </c>
      <c r="B29" s="21">
        <v>2</v>
      </c>
      <c r="C29" s="22">
        <v>2</v>
      </c>
      <c r="D29" s="22">
        <v>2</v>
      </c>
      <c r="E29" s="22">
        <v>2</v>
      </c>
      <c r="F29" s="22">
        <v>1</v>
      </c>
      <c r="G29" s="22">
        <v>2</v>
      </c>
      <c r="H29" s="22">
        <v>2</v>
      </c>
      <c r="I29" s="22">
        <v>2</v>
      </c>
      <c r="J29" s="22">
        <v>2</v>
      </c>
      <c r="K29" s="22">
        <v>3</v>
      </c>
      <c r="L29" s="22">
        <v>2</v>
      </c>
      <c r="M29" s="22">
        <v>3</v>
      </c>
      <c r="N29" s="22">
        <v>3</v>
      </c>
      <c r="O29" s="22">
        <v>3</v>
      </c>
      <c r="P29" s="22"/>
      <c r="Q29" s="22"/>
      <c r="R29" s="22"/>
      <c r="S29" s="22"/>
      <c r="T29" s="22"/>
      <c r="U29" s="22"/>
      <c r="V29" s="22"/>
      <c r="W29" s="177"/>
      <c r="X29" s="22"/>
      <c r="Y29" s="22"/>
      <c r="Z29" s="22"/>
      <c r="AA29" s="22"/>
      <c r="AB29" s="22"/>
      <c r="AC29" s="22"/>
      <c r="AD29" s="22"/>
      <c r="AE29" s="22"/>
      <c r="AF29" s="22"/>
      <c r="AG29" s="22"/>
      <c r="AH29" s="177">
        <f t="shared" si="1"/>
        <v>1</v>
      </c>
      <c r="AI29" s="177">
        <f t="shared" si="2"/>
        <v>9</v>
      </c>
      <c r="AJ29" s="177">
        <f t="shared" si="3"/>
        <v>4</v>
      </c>
      <c r="AK29" s="177">
        <f t="shared" si="4"/>
        <v>0</v>
      </c>
      <c r="AL29" s="176">
        <f t="shared" si="5"/>
        <v>14</v>
      </c>
    </row>
    <row r="30" spans="1:38" ht="13.5" customHeight="1" x14ac:dyDescent="0.25">
      <c r="A30" s="166">
        <f t="shared" si="6"/>
        <v>26</v>
      </c>
      <c r="B30" s="21">
        <v>3</v>
      </c>
      <c r="C30" s="22">
        <v>1</v>
      </c>
      <c r="D30" s="22">
        <v>1</v>
      </c>
      <c r="E30" s="22">
        <v>1</v>
      </c>
      <c r="F30" s="22">
        <v>1</v>
      </c>
      <c r="G30" s="22">
        <v>3</v>
      </c>
      <c r="H30" s="22">
        <v>1</v>
      </c>
      <c r="I30" s="22">
        <v>1</v>
      </c>
      <c r="J30" s="22">
        <v>2</v>
      </c>
      <c r="K30" s="22">
        <v>2</v>
      </c>
      <c r="L30" s="22">
        <v>2</v>
      </c>
      <c r="M30" s="22">
        <v>4</v>
      </c>
      <c r="N30" s="22">
        <v>4</v>
      </c>
      <c r="O30" s="22">
        <v>3</v>
      </c>
      <c r="P30" s="22"/>
      <c r="Q30" s="22"/>
      <c r="R30" s="22"/>
      <c r="S30" s="22"/>
      <c r="T30" s="22"/>
      <c r="U30" s="22"/>
      <c r="V30" s="22"/>
      <c r="W30" s="177"/>
      <c r="X30" s="22"/>
      <c r="Y30" s="22"/>
      <c r="Z30" s="22"/>
      <c r="AA30" s="22"/>
      <c r="AB30" s="22"/>
      <c r="AC30" s="22"/>
      <c r="AD30" s="22"/>
      <c r="AE30" s="22"/>
      <c r="AF30" s="22"/>
      <c r="AG30" s="22"/>
      <c r="AH30" s="177">
        <f t="shared" si="1"/>
        <v>6</v>
      </c>
      <c r="AI30" s="177">
        <f t="shared" si="2"/>
        <v>3</v>
      </c>
      <c r="AJ30" s="177">
        <f t="shared" si="3"/>
        <v>3</v>
      </c>
      <c r="AK30" s="177">
        <f t="shared" si="4"/>
        <v>2</v>
      </c>
      <c r="AL30" s="176">
        <f t="shared" si="5"/>
        <v>14</v>
      </c>
    </row>
    <row r="31" spans="1:38" ht="13.5" customHeight="1" x14ac:dyDescent="0.25">
      <c r="A31" s="166">
        <f t="shared" si="6"/>
        <v>27</v>
      </c>
      <c r="B31" s="21">
        <v>3</v>
      </c>
      <c r="C31" s="22">
        <v>3</v>
      </c>
      <c r="D31" s="22">
        <v>2</v>
      </c>
      <c r="E31" s="22">
        <v>3</v>
      </c>
      <c r="F31" s="22">
        <v>3</v>
      </c>
      <c r="G31" s="22">
        <v>3</v>
      </c>
      <c r="H31" s="22">
        <v>2</v>
      </c>
      <c r="I31" s="22">
        <v>3</v>
      </c>
      <c r="J31" s="22">
        <v>3</v>
      </c>
      <c r="K31" s="22">
        <v>3</v>
      </c>
      <c r="L31" s="22">
        <v>3</v>
      </c>
      <c r="M31" s="22">
        <v>3</v>
      </c>
      <c r="N31" s="22">
        <v>3</v>
      </c>
      <c r="O31" s="22">
        <v>3</v>
      </c>
      <c r="P31" s="22"/>
      <c r="Q31" s="22"/>
      <c r="R31" s="22"/>
      <c r="S31" s="22"/>
      <c r="T31" s="22"/>
      <c r="U31" s="22"/>
      <c r="V31" s="22"/>
      <c r="W31" s="177"/>
      <c r="X31" s="22"/>
      <c r="Y31" s="22"/>
      <c r="Z31" s="22"/>
      <c r="AA31" s="22"/>
      <c r="AB31" s="22"/>
      <c r="AC31" s="22"/>
      <c r="AD31" s="22"/>
      <c r="AE31" s="22"/>
      <c r="AF31" s="22"/>
      <c r="AG31" s="22"/>
      <c r="AH31" s="177">
        <f t="shared" si="1"/>
        <v>0</v>
      </c>
      <c r="AI31" s="177">
        <f t="shared" si="2"/>
        <v>2</v>
      </c>
      <c r="AJ31" s="177">
        <f t="shared" si="3"/>
        <v>12</v>
      </c>
      <c r="AK31" s="177">
        <f t="shared" si="4"/>
        <v>0</v>
      </c>
      <c r="AL31" s="176">
        <f t="shared" si="5"/>
        <v>14</v>
      </c>
    </row>
    <row r="32" spans="1:38" ht="13.5" customHeight="1" x14ac:dyDescent="0.25">
      <c r="A32" s="166">
        <f t="shared" si="6"/>
        <v>28</v>
      </c>
      <c r="B32" s="21">
        <v>3</v>
      </c>
      <c r="C32" s="22">
        <v>3</v>
      </c>
      <c r="D32" s="22">
        <v>3</v>
      </c>
      <c r="E32" s="22">
        <v>3</v>
      </c>
      <c r="F32" s="22">
        <v>1</v>
      </c>
      <c r="G32" s="22">
        <v>2</v>
      </c>
      <c r="H32" s="22">
        <v>3</v>
      </c>
      <c r="I32" s="22">
        <v>3</v>
      </c>
      <c r="J32" s="22">
        <v>2</v>
      </c>
      <c r="K32" s="22">
        <v>4</v>
      </c>
      <c r="L32" s="22">
        <v>2</v>
      </c>
      <c r="M32" s="22">
        <v>3</v>
      </c>
      <c r="N32" s="22">
        <v>3</v>
      </c>
      <c r="O32" s="22">
        <v>3</v>
      </c>
      <c r="P32" s="22"/>
      <c r="Q32" s="22"/>
      <c r="R32" s="22"/>
      <c r="S32" s="22"/>
      <c r="T32" s="22"/>
      <c r="U32" s="22"/>
      <c r="V32" s="22"/>
      <c r="W32" s="177"/>
      <c r="X32" s="22"/>
      <c r="Y32" s="22"/>
      <c r="Z32" s="22"/>
      <c r="AA32" s="22"/>
      <c r="AB32" s="22"/>
      <c r="AC32" s="22"/>
      <c r="AD32" s="22"/>
      <c r="AE32" s="22"/>
      <c r="AF32" s="22"/>
      <c r="AG32" s="22"/>
      <c r="AH32" s="177">
        <f t="shared" si="1"/>
        <v>1</v>
      </c>
      <c r="AI32" s="177">
        <f t="shared" si="2"/>
        <v>3</v>
      </c>
      <c r="AJ32" s="177">
        <f t="shared" si="3"/>
        <v>9</v>
      </c>
      <c r="AK32" s="177">
        <f t="shared" si="4"/>
        <v>1</v>
      </c>
      <c r="AL32" s="176">
        <f t="shared" si="5"/>
        <v>14</v>
      </c>
    </row>
    <row r="33" spans="1:38" ht="13.5" customHeight="1" x14ac:dyDescent="0.25">
      <c r="A33" s="166">
        <f t="shared" si="6"/>
        <v>29</v>
      </c>
      <c r="B33" s="21">
        <v>3</v>
      </c>
      <c r="C33" s="22">
        <v>4</v>
      </c>
      <c r="D33" s="22">
        <v>2</v>
      </c>
      <c r="E33" s="22">
        <v>4</v>
      </c>
      <c r="F33" s="22">
        <v>3</v>
      </c>
      <c r="G33" s="22">
        <v>3</v>
      </c>
      <c r="H33" s="22">
        <v>3</v>
      </c>
      <c r="I33" s="22">
        <v>4</v>
      </c>
      <c r="J33" s="22">
        <v>2</v>
      </c>
      <c r="K33" s="22">
        <v>4</v>
      </c>
      <c r="L33" s="22">
        <v>2</v>
      </c>
      <c r="M33" s="22">
        <v>3</v>
      </c>
      <c r="N33" s="22">
        <v>3</v>
      </c>
      <c r="O33" s="22">
        <v>3</v>
      </c>
      <c r="P33" s="22"/>
      <c r="Q33" s="22"/>
      <c r="R33" s="22"/>
      <c r="S33" s="22"/>
      <c r="T33" s="22"/>
      <c r="U33" s="22"/>
      <c r="V33" s="22"/>
      <c r="W33" s="177"/>
      <c r="X33" s="22"/>
      <c r="Y33" s="22"/>
      <c r="Z33" s="22"/>
      <c r="AA33" s="22"/>
      <c r="AB33" s="22"/>
      <c r="AC33" s="22"/>
      <c r="AD33" s="22"/>
      <c r="AE33" s="22"/>
      <c r="AF33" s="22"/>
      <c r="AG33" s="22"/>
      <c r="AH33" s="177">
        <f t="shared" si="1"/>
        <v>0</v>
      </c>
      <c r="AI33" s="177">
        <f t="shared" si="2"/>
        <v>3</v>
      </c>
      <c r="AJ33" s="177">
        <f t="shared" si="3"/>
        <v>7</v>
      </c>
      <c r="AK33" s="177">
        <f t="shared" si="4"/>
        <v>4</v>
      </c>
      <c r="AL33" s="176">
        <f t="shared" si="5"/>
        <v>14</v>
      </c>
    </row>
    <row r="34" spans="1:38" ht="13.5" customHeight="1" x14ac:dyDescent="0.25">
      <c r="A34" s="166">
        <f t="shared" si="6"/>
        <v>30</v>
      </c>
      <c r="B34" s="21">
        <v>3</v>
      </c>
      <c r="C34" s="22">
        <v>4</v>
      </c>
      <c r="D34" s="22">
        <v>3</v>
      </c>
      <c r="E34" s="22">
        <v>3</v>
      </c>
      <c r="F34" s="22">
        <v>3</v>
      </c>
      <c r="G34" s="22">
        <v>3</v>
      </c>
      <c r="H34" s="22">
        <v>3</v>
      </c>
      <c r="I34" s="22">
        <v>3</v>
      </c>
      <c r="J34" s="22">
        <v>3</v>
      </c>
      <c r="K34" s="22">
        <v>3</v>
      </c>
      <c r="L34" s="22">
        <v>4</v>
      </c>
      <c r="M34" s="22">
        <v>3</v>
      </c>
      <c r="N34" s="22">
        <v>3</v>
      </c>
      <c r="O34" s="22">
        <v>3</v>
      </c>
      <c r="P34" s="22"/>
      <c r="Q34" s="22"/>
      <c r="R34" s="22"/>
      <c r="S34" s="22"/>
      <c r="T34" s="22"/>
      <c r="U34" s="22"/>
      <c r="V34" s="22"/>
      <c r="W34" s="177"/>
      <c r="X34" s="22"/>
      <c r="Y34" s="22"/>
      <c r="Z34" s="22"/>
      <c r="AA34" s="22"/>
      <c r="AB34" s="22"/>
      <c r="AC34" s="22"/>
      <c r="AD34" s="22"/>
      <c r="AE34" s="22"/>
      <c r="AF34" s="22"/>
      <c r="AG34" s="22"/>
      <c r="AH34" s="177">
        <f t="shared" si="1"/>
        <v>0</v>
      </c>
      <c r="AI34" s="177">
        <f t="shared" si="2"/>
        <v>0</v>
      </c>
      <c r="AJ34" s="177">
        <f t="shared" si="3"/>
        <v>12</v>
      </c>
      <c r="AK34" s="177">
        <f t="shared" si="4"/>
        <v>2</v>
      </c>
      <c r="AL34" s="176">
        <f t="shared" si="5"/>
        <v>14</v>
      </c>
    </row>
    <row r="35" spans="1:38" ht="13.5" customHeight="1" x14ac:dyDescent="0.25">
      <c r="A35" s="166">
        <f t="shared" si="6"/>
        <v>31</v>
      </c>
      <c r="B35" s="21">
        <v>3</v>
      </c>
      <c r="C35" s="22">
        <v>3</v>
      </c>
      <c r="D35" s="22">
        <v>3</v>
      </c>
      <c r="E35" s="22">
        <v>3</v>
      </c>
      <c r="F35" s="22">
        <v>3</v>
      </c>
      <c r="G35" s="22">
        <v>3</v>
      </c>
      <c r="H35" s="22">
        <v>2</v>
      </c>
      <c r="I35" s="22">
        <v>3</v>
      </c>
      <c r="J35" s="22">
        <v>4</v>
      </c>
      <c r="K35" s="22">
        <v>3</v>
      </c>
      <c r="L35" s="22">
        <v>4</v>
      </c>
      <c r="M35" s="22">
        <v>3</v>
      </c>
      <c r="N35" s="22">
        <v>3</v>
      </c>
      <c r="O35" s="22">
        <v>3</v>
      </c>
      <c r="P35" s="22"/>
      <c r="Q35" s="22"/>
      <c r="R35" s="22"/>
      <c r="S35" s="22"/>
      <c r="T35" s="22"/>
      <c r="U35" s="22"/>
      <c r="V35" s="22"/>
      <c r="W35" s="177"/>
      <c r="X35" s="22"/>
      <c r="Y35" s="22"/>
      <c r="Z35" s="22"/>
      <c r="AA35" s="22"/>
      <c r="AB35" s="22"/>
      <c r="AC35" s="22"/>
      <c r="AD35" s="22"/>
      <c r="AE35" s="22"/>
      <c r="AF35" s="22"/>
      <c r="AG35" s="22"/>
      <c r="AH35" s="177">
        <f t="shared" si="1"/>
        <v>0</v>
      </c>
      <c r="AI35" s="177">
        <f t="shared" si="2"/>
        <v>1</v>
      </c>
      <c r="AJ35" s="177">
        <f t="shared" si="3"/>
        <v>11</v>
      </c>
      <c r="AK35" s="177">
        <f t="shared" si="4"/>
        <v>2</v>
      </c>
      <c r="AL35" s="176">
        <f t="shared" si="5"/>
        <v>14</v>
      </c>
    </row>
    <row r="36" spans="1:38" ht="13.5" customHeight="1" x14ac:dyDescent="0.25">
      <c r="A36" s="166">
        <f t="shared" si="6"/>
        <v>32</v>
      </c>
      <c r="B36" s="21">
        <v>3</v>
      </c>
      <c r="C36" s="22">
        <v>3</v>
      </c>
      <c r="D36" s="22">
        <v>3</v>
      </c>
      <c r="E36" s="22">
        <v>3</v>
      </c>
      <c r="F36" s="22">
        <v>3</v>
      </c>
      <c r="G36" s="22">
        <v>2</v>
      </c>
      <c r="H36" s="22">
        <v>3</v>
      </c>
      <c r="I36" s="22">
        <v>2</v>
      </c>
      <c r="J36" s="22">
        <v>3</v>
      </c>
      <c r="K36" s="22">
        <v>3</v>
      </c>
      <c r="L36" s="22">
        <v>4</v>
      </c>
      <c r="M36" s="22">
        <v>3</v>
      </c>
      <c r="N36" s="22">
        <v>3</v>
      </c>
      <c r="O36" s="22">
        <v>3</v>
      </c>
      <c r="P36" s="22"/>
      <c r="Q36" s="22"/>
      <c r="R36" s="22"/>
      <c r="S36" s="22"/>
      <c r="T36" s="22"/>
      <c r="U36" s="22"/>
      <c r="V36" s="22"/>
      <c r="W36" s="177"/>
      <c r="X36" s="22"/>
      <c r="Y36" s="22"/>
      <c r="Z36" s="22"/>
      <c r="AA36" s="22"/>
      <c r="AB36" s="22"/>
      <c r="AC36" s="22"/>
      <c r="AD36" s="22"/>
      <c r="AE36" s="22"/>
      <c r="AF36" s="22"/>
      <c r="AG36" s="22"/>
      <c r="AH36" s="177">
        <f t="shared" si="1"/>
        <v>0</v>
      </c>
      <c r="AI36" s="177">
        <f t="shared" si="2"/>
        <v>2</v>
      </c>
      <c r="AJ36" s="177">
        <f t="shared" si="3"/>
        <v>11</v>
      </c>
      <c r="AK36" s="177">
        <f t="shared" si="4"/>
        <v>1</v>
      </c>
      <c r="AL36" s="176">
        <f t="shared" si="5"/>
        <v>14</v>
      </c>
    </row>
    <row r="37" spans="1:38" ht="13.5" customHeight="1" x14ac:dyDescent="0.25">
      <c r="A37" s="166">
        <f t="shared" si="6"/>
        <v>33</v>
      </c>
      <c r="B37" s="21">
        <v>3</v>
      </c>
      <c r="C37" s="22">
        <v>3</v>
      </c>
      <c r="D37" s="22">
        <v>3</v>
      </c>
      <c r="E37" s="22">
        <v>3</v>
      </c>
      <c r="F37" s="22">
        <v>3</v>
      </c>
      <c r="G37" s="22">
        <v>3</v>
      </c>
      <c r="H37" s="22">
        <v>2</v>
      </c>
      <c r="I37" s="22">
        <v>3</v>
      </c>
      <c r="J37" s="22">
        <v>3</v>
      </c>
      <c r="K37" s="22">
        <v>2</v>
      </c>
      <c r="L37" s="22">
        <v>3</v>
      </c>
      <c r="M37" s="22">
        <v>4</v>
      </c>
      <c r="N37" s="22">
        <v>4</v>
      </c>
      <c r="O37" s="22">
        <v>3</v>
      </c>
      <c r="P37" s="22"/>
      <c r="Q37" s="22"/>
      <c r="R37" s="22"/>
      <c r="S37" s="22"/>
      <c r="T37" s="22"/>
      <c r="U37" s="22"/>
      <c r="V37" s="22"/>
      <c r="W37" s="177"/>
      <c r="X37" s="177"/>
      <c r="Y37" s="22"/>
      <c r="Z37" s="22"/>
      <c r="AA37" s="22"/>
      <c r="AB37" s="22"/>
      <c r="AC37" s="22"/>
      <c r="AD37" s="22"/>
      <c r="AE37" s="22"/>
      <c r="AF37" s="22"/>
      <c r="AG37" s="22"/>
      <c r="AH37" s="177">
        <f t="shared" si="1"/>
        <v>0</v>
      </c>
      <c r="AI37" s="177">
        <f t="shared" si="2"/>
        <v>2</v>
      </c>
      <c r="AJ37" s="177">
        <f t="shared" si="3"/>
        <v>10</v>
      </c>
      <c r="AK37" s="177">
        <f t="shared" si="4"/>
        <v>2</v>
      </c>
      <c r="AL37" s="176">
        <f t="shared" si="5"/>
        <v>14</v>
      </c>
    </row>
    <row r="38" spans="1:38" ht="13.5" customHeight="1" x14ac:dyDescent="0.25">
      <c r="A38" s="166">
        <f t="shared" si="6"/>
        <v>34</v>
      </c>
      <c r="B38" s="21">
        <v>3</v>
      </c>
      <c r="C38" s="22">
        <v>3</v>
      </c>
      <c r="D38" s="22">
        <v>3</v>
      </c>
      <c r="E38" s="22">
        <v>3</v>
      </c>
      <c r="F38" s="22">
        <v>3</v>
      </c>
      <c r="G38" s="22">
        <v>3</v>
      </c>
      <c r="H38" s="22">
        <v>2</v>
      </c>
      <c r="I38" s="22">
        <v>3</v>
      </c>
      <c r="J38" s="22">
        <v>3</v>
      </c>
      <c r="K38" s="22">
        <v>2</v>
      </c>
      <c r="L38" s="22">
        <v>3</v>
      </c>
      <c r="M38" s="22">
        <v>4</v>
      </c>
      <c r="N38" s="22">
        <v>4</v>
      </c>
      <c r="O38" s="22">
        <v>3</v>
      </c>
      <c r="P38" s="22"/>
      <c r="Q38" s="22"/>
      <c r="R38" s="22"/>
      <c r="S38" s="22"/>
      <c r="T38" s="22"/>
      <c r="U38" s="22"/>
      <c r="V38" s="22"/>
      <c r="W38" s="177"/>
      <c r="X38" s="177"/>
      <c r="Y38" s="22"/>
      <c r="Z38" s="22"/>
      <c r="AA38" s="22"/>
      <c r="AB38" s="22"/>
      <c r="AC38" s="22"/>
      <c r="AD38" s="22"/>
      <c r="AE38" s="22"/>
      <c r="AF38" s="22"/>
      <c r="AG38" s="22"/>
      <c r="AH38" s="177">
        <f t="shared" si="1"/>
        <v>0</v>
      </c>
      <c r="AI38" s="177">
        <f t="shared" si="2"/>
        <v>2</v>
      </c>
      <c r="AJ38" s="177">
        <f t="shared" si="3"/>
        <v>10</v>
      </c>
      <c r="AK38" s="177">
        <f t="shared" si="4"/>
        <v>2</v>
      </c>
      <c r="AL38" s="176">
        <f t="shared" si="5"/>
        <v>14</v>
      </c>
    </row>
    <row r="39" spans="1:38" ht="13.5" customHeight="1" x14ac:dyDescent="0.25">
      <c r="A39" s="166">
        <f t="shared" si="6"/>
        <v>35</v>
      </c>
      <c r="B39" s="21">
        <v>3</v>
      </c>
      <c r="C39" s="22">
        <v>4</v>
      </c>
      <c r="D39" s="22">
        <v>3</v>
      </c>
      <c r="E39" s="22">
        <v>3</v>
      </c>
      <c r="F39" s="22">
        <v>3</v>
      </c>
      <c r="G39" s="22">
        <v>3</v>
      </c>
      <c r="H39" s="22">
        <v>2</v>
      </c>
      <c r="I39" s="22">
        <v>3</v>
      </c>
      <c r="J39" s="22">
        <v>3</v>
      </c>
      <c r="K39" s="22">
        <v>3</v>
      </c>
      <c r="L39" s="22">
        <v>3</v>
      </c>
      <c r="M39" s="22">
        <v>3</v>
      </c>
      <c r="N39" s="22">
        <v>3</v>
      </c>
      <c r="O39" s="22">
        <v>3</v>
      </c>
      <c r="P39" s="22"/>
      <c r="Q39" s="22"/>
      <c r="R39" s="22"/>
      <c r="S39" s="22"/>
      <c r="T39" s="22"/>
      <c r="U39" s="22"/>
      <c r="V39" s="22"/>
      <c r="W39" s="177"/>
      <c r="X39" s="22"/>
      <c r="Y39" s="22"/>
      <c r="Z39" s="22"/>
      <c r="AA39" s="22"/>
      <c r="AB39" s="22"/>
      <c r="AC39" s="22"/>
      <c r="AD39" s="22"/>
      <c r="AE39" s="22"/>
      <c r="AF39" s="22"/>
      <c r="AG39" s="22"/>
      <c r="AH39" s="177">
        <f t="shared" si="1"/>
        <v>0</v>
      </c>
      <c r="AI39" s="177">
        <f t="shared" si="2"/>
        <v>1</v>
      </c>
      <c r="AJ39" s="177">
        <f t="shared" si="3"/>
        <v>12</v>
      </c>
      <c r="AK39" s="177">
        <f t="shared" si="4"/>
        <v>1</v>
      </c>
      <c r="AL39" s="176">
        <f t="shared" si="5"/>
        <v>14</v>
      </c>
    </row>
    <row r="40" spans="1:38" ht="13.5" customHeight="1" x14ac:dyDescent="0.25">
      <c r="A40" s="166">
        <f t="shared" si="6"/>
        <v>36</v>
      </c>
      <c r="B40" s="21">
        <v>3</v>
      </c>
      <c r="C40" s="22">
        <v>3</v>
      </c>
      <c r="D40" s="22">
        <v>4</v>
      </c>
      <c r="E40" s="22">
        <v>4</v>
      </c>
      <c r="F40" s="22">
        <v>3</v>
      </c>
      <c r="G40" s="22">
        <v>3</v>
      </c>
      <c r="H40" s="22">
        <v>2</v>
      </c>
      <c r="I40" s="22">
        <v>3</v>
      </c>
      <c r="J40" s="22">
        <v>4</v>
      </c>
      <c r="K40" s="22">
        <v>3</v>
      </c>
      <c r="L40" s="22">
        <v>3</v>
      </c>
      <c r="M40" s="22">
        <v>3</v>
      </c>
      <c r="N40" s="22">
        <v>3</v>
      </c>
      <c r="O40" s="22">
        <v>3</v>
      </c>
      <c r="P40" s="22"/>
      <c r="Q40" s="22"/>
      <c r="R40" s="22"/>
      <c r="S40" s="22"/>
      <c r="T40" s="22"/>
      <c r="U40" s="22"/>
      <c r="V40" s="22"/>
      <c r="W40" s="177"/>
      <c r="X40" s="22"/>
      <c r="Y40" s="22"/>
      <c r="Z40" s="22"/>
      <c r="AA40" s="22"/>
      <c r="AB40" s="22"/>
      <c r="AC40" s="22"/>
      <c r="AD40" s="22"/>
      <c r="AE40" s="22"/>
      <c r="AF40" s="22"/>
      <c r="AG40" s="22"/>
      <c r="AH40" s="177">
        <f t="shared" si="1"/>
        <v>0</v>
      </c>
      <c r="AI40" s="177">
        <f t="shared" si="2"/>
        <v>1</v>
      </c>
      <c r="AJ40" s="177">
        <f t="shared" si="3"/>
        <v>10</v>
      </c>
      <c r="AK40" s="177">
        <f t="shared" si="4"/>
        <v>3</v>
      </c>
      <c r="AL40" s="176">
        <f t="shared" si="5"/>
        <v>14</v>
      </c>
    </row>
    <row r="41" spans="1:38" ht="13.5" customHeight="1" x14ac:dyDescent="0.25">
      <c r="A41" s="166">
        <f t="shared" si="6"/>
        <v>37</v>
      </c>
      <c r="B41" s="21">
        <v>3</v>
      </c>
      <c r="C41" s="22">
        <v>3</v>
      </c>
      <c r="D41" s="22">
        <v>3</v>
      </c>
      <c r="E41" s="22">
        <v>3</v>
      </c>
      <c r="F41" s="22">
        <v>3</v>
      </c>
      <c r="G41" s="22">
        <v>3</v>
      </c>
      <c r="H41" s="22">
        <v>2</v>
      </c>
      <c r="I41" s="22">
        <v>3</v>
      </c>
      <c r="J41" s="22">
        <v>3</v>
      </c>
      <c r="K41" s="22">
        <v>3</v>
      </c>
      <c r="L41" s="22">
        <v>3</v>
      </c>
      <c r="M41" s="22">
        <v>3</v>
      </c>
      <c r="N41" s="22">
        <v>3</v>
      </c>
      <c r="O41" s="22">
        <v>3</v>
      </c>
      <c r="P41" s="22"/>
      <c r="Q41" s="22"/>
      <c r="R41" s="22"/>
      <c r="S41" s="22"/>
      <c r="T41" s="22"/>
      <c r="U41" s="22"/>
      <c r="V41" s="22"/>
      <c r="W41" s="177"/>
      <c r="X41" s="22"/>
      <c r="Y41" s="22"/>
      <c r="Z41" s="22"/>
      <c r="AA41" s="22"/>
      <c r="AB41" s="22"/>
      <c r="AC41" s="22"/>
      <c r="AD41" s="22"/>
      <c r="AE41" s="22"/>
      <c r="AF41" s="22"/>
      <c r="AG41" s="22"/>
      <c r="AH41" s="177">
        <f t="shared" si="1"/>
        <v>0</v>
      </c>
      <c r="AI41" s="177">
        <f t="shared" si="2"/>
        <v>1</v>
      </c>
      <c r="AJ41" s="177">
        <f t="shared" si="3"/>
        <v>13</v>
      </c>
      <c r="AK41" s="177">
        <f t="shared" si="4"/>
        <v>0</v>
      </c>
      <c r="AL41" s="176">
        <f t="shared" si="5"/>
        <v>14</v>
      </c>
    </row>
    <row r="42" spans="1:38" ht="13.5" customHeight="1" x14ac:dyDescent="0.25">
      <c r="A42" s="166">
        <f t="shared" si="6"/>
        <v>38</v>
      </c>
      <c r="B42" s="21">
        <v>3</v>
      </c>
      <c r="C42" s="22">
        <v>3</v>
      </c>
      <c r="D42" s="22">
        <v>3</v>
      </c>
      <c r="E42" s="22">
        <v>3</v>
      </c>
      <c r="F42" s="22">
        <v>3</v>
      </c>
      <c r="G42" s="22">
        <v>3</v>
      </c>
      <c r="H42" s="22">
        <v>3</v>
      </c>
      <c r="I42" s="22">
        <v>3</v>
      </c>
      <c r="J42" s="22">
        <v>3</v>
      </c>
      <c r="K42" s="22">
        <v>4</v>
      </c>
      <c r="L42" s="22">
        <v>3</v>
      </c>
      <c r="M42" s="22">
        <v>3</v>
      </c>
      <c r="N42" s="22">
        <v>3</v>
      </c>
      <c r="O42" s="22">
        <v>3</v>
      </c>
      <c r="P42" s="22"/>
      <c r="Q42" s="22"/>
      <c r="R42" s="22"/>
      <c r="S42" s="22"/>
      <c r="T42" s="22"/>
      <c r="U42" s="22"/>
      <c r="V42" s="22"/>
      <c r="W42" s="177"/>
      <c r="X42" s="22"/>
      <c r="Y42" s="22"/>
      <c r="Z42" s="22"/>
      <c r="AA42" s="22"/>
      <c r="AB42" s="22"/>
      <c r="AC42" s="22"/>
      <c r="AD42" s="22"/>
      <c r="AE42" s="22"/>
      <c r="AF42" s="22"/>
      <c r="AG42" s="22"/>
      <c r="AH42" s="177">
        <f t="shared" si="1"/>
        <v>0</v>
      </c>
      <c r="AI42" s="177">
        <f t="shared" si="2"/>
        <v>0</v>
      </c>
      <c r="AJ42" s="177">
        <f t="shared" si="3"/>
        <v>13</v>
      </c>
      <c r="AK42" s="177">
        <f t="shared" si="4"/>
        <v>1</v>
      </c>
      <c r="AL42" s="176">
        <f t="shared" si="5"/>
        <v>14</v>
      </c>
    </row>
    <row r="43" spans="1:38" ht="13.5" customHeight="1" x14ac:dyDescent="0.25">
      <c r="A43" s="166">
        <f t="shared" si="6"/>
        <v>39</v>
      </c>
      <c r="B43" s="21">
        <v>3</v>
      </c>
      <c r="C43" s="22">
        <v>3</v>
      </c>
      <c r="D43" s="22">
        <v>3</v>
      </c>
      <c r="E43" s="22">
        <v>3</v>
      </c>
      <c r="F43" s="22">
        <v>3</v>
      </c>
      <c r="G43" s="22">
        <v>3</v>
      </c>
      <c r="H43" s="22">
        <v>2</v>
      </c>
      <c r="I43" s="22">
        <v>3</v>
      </c>
      <c r="J43" s="22">
        <v>3</v>
      </c>
      <c r="K43" s="22">
        <v>4</v>
      </c>
      <c r="L43" s="22">
        <v>3</v>
      </c>
      <c r="M43" s="22">
        <v>3</v>
      </c>
      <c r="N43" s="22">
        <v>3</v>
      </c>
      <c r="O43" s="22">
        <v>3</v>
      </c>
      <c r="P43" s="22"/>
      <c r="Q43" s="22"/>
      <c r="R43" s="22"/>
      <c r="S43" s="22"/>
      <c r="T43" s="22"/>
      <c r="U43" s="22"/>
      <c r="V43" s="22"/>
      <c r="W43" s="177"/>
      <c r="X43" s="22"/>
      <c r="Y43" s="22"/>
      <c r="Z43" s="22"/>
      <c r="AA43" s="177"/>
      <c r="AB43" s="177"/>
      <c r="AC43" s="22"/>
      <c r="AD43" s="22"/>
      <c r="AE43" s="22"/>
      <c r="AF43" s="22"/>
      <c r="AG43" s="22"/>
      <c r="AH43" s="177">
        <f t="shared" si="1"/>
        <v>0</v>
      </c>
      <c r="AI43" s="177">
        <f t="shared" si="2"/>
        <v>1</v>
      </c>
      <c r="AJ43" s="177">
        <f t="shared" si="3"/>
        <v>12</v>
      </c>
      <c r="AK43" s="177">
        <f t="shared" si="4"/>
        <v>1</v>
      </c>
      <c r="AL43" s="176">
        <f t="shared" si="5"/>
        <v>14</v>
      </c>
    </row>
    <row r="44" spans="1:38" ht="13.5" customHeight="1" x14ac:dyDescent="0.25">
      <c r="A44" s="166">
        <f t="shared" si="6"/>
        <v>40</v>
      </c>
      <c r="B44" s="21">
        <v>3</v>
      </c>
      <c r="C44" s="22">
        <v>3</v>
      </c>
      <c r="D44" s="22">
        <v>3</v>
      </c>
      <c r="E44" s="22">
        <v>3</v>
      </c>
      <c r="F44" s="22">
        <v>3</v>
      </c>
      <c r="G44" s="22">
        <v>3</v>
      </c>
      <c r="H44" s="22">
        <v>3</v>
      </c>
      <c r="I44" s="22">
        <v>3</v>
      </c>
      <c r="J44" s="22">
        <v>4</v>
      </c>
      <c r="K44" s="22">
        <v>4</v>
      </c>
      <c r="L44" s="22">
        <v>3</v>
      </c>
      <c r="M44" s="22">
        <v>3</v>
      </c>
      <c r="N44" s="22">
        <v>3</v>
      </c>
      <c r="O44" s="22">
        <v>4</v>
      </c>
      <c r="P44" s="22"/>
      <c r="Q44" s="22"/>
      <c r="R44" s="22"/>
      <c r="S44" s="22"/>
      <c r="T44" s="22"/>
      <c r="U44" s="22"/>
      <c r="V44" s="22"/>
      <c r="W44" s="177"/>
      <c r="X44" s="22"/>
      <c r="Y44" s="22"/>
      <c r="Z44" s="22"/>
      <c r="AA44" s="22"/>
      <c r="AB44" s="22"/>
      <c r="AC44" s="22"/>
      <c r="AD44" s="22"/>
      <c r="AE44" s="22"/>
      <c r="AF44" s="22"/>
      <c r="AG44" s="22"/>
      <c r="AH44" s="177">
        <f t="shared" si="1"/>
        <v>0</v>
      </c>
      <c r="AI44" s="177">
        <f t="shared" si="2"/>
        <v>0</v>
      </c>
      <c r="AJ44" s="177">
        <f t="shared" si="3"/>
        <v>11</v>
      </c>
      <c r="AK44" s="177">
        <f t="shared" si="4"/>
        <v>3</v>
      </c>
      <c r="AL44" s="176">
        <f t="shared" si="5"/>
        <v>14</v>
      </c>
    </row>
    <row r="45" spans="1:38" ht="13.5" customHeight="1" x14ac:dyDescent="0.25">
      <c r="A45" s="166">
        <f t="shared" si="6"/>
        <v>41</v>
      </c>
      <c r="B45" s="21">
        <v>3</v>
      </c>
      <c r="C45" s="22">
        <v>3</v>
      </c>
      <c r="D45" s="22">
        <v>4</v>
      </c>
      <c r="E45" s="22">
        <v>4</v>
      </c>
      <c r="F45" s="22">
        <v>4</v>
      </c>
      <c r="G45" s="22">
        <v>3</v>
      </c>
      <c r="H45" s="22">
        <v>3</v>
      </c>
      <c r="I45" s="22">
        <v>3</v>
      </c>
      <c r="J45" s="22">
        <v>3</v>
      </c>
      <c r="K45" s="22">
        <v>4</v>
      </c>
      <c r="L45" s="22">
        <v>3</v>
      </c>
      <c r="M45" s="22">
        <v>4</v>
      </c>
      <c r="N45" s="22">
        <v>4</v>
      </c>
      <c r="O45" s="22">
        <v>4</v>
      </c>
      <c r="P45" s="22"/>
      <c r="Q45" s="22"/>
      <c r="R45" s="22"/>
      <c r="S45" s="22"/>
      <c r="T45" s="22"/>
      <c r="U45" s="22"/>
      <c r="V45" s="22"/>
      <c r="W45" s="177"/>
      <c r="X45" s="22"/>
      <c r="Y45" s="22"/>
      <c r="Z45" s="22"/>
      <c r="AA45" s="22"/>
      <c r="AB45" s="22"/>
      <c r="AC45" s="22"/>
      <c r="AD45" s="22"/>
      <c r="AE45" s="22"/>
      <c r="AF45" s="22"/>
      <c r="AG45" s="22"/>
      <c r="AH45" s="177">
        <f t="shared" si="1"/>
        <v>0</v>
      </c>
      <c r="AI45" s="177">
        <f t="shared" si="2"/>
        <v>0</v>
      </c>
      <c r="AJ45" s="177">
        <f t="shared" si="3"/>
        <v>7</v>
      </c>
      <c r="AK45" s="177">
        <f t="shared" si="4"/>
        <v>7</v>
      </c>
      <c r="AL45" s="176">
        <f t="shared" si="5"/>
        <v>14</v>
      </c>
    </row>
    <row r="46" spans="1:38" ht="13.5" customHeight="1" x14ac:dyDescent="0.25">
      <c r="A46" s="166">
        <f t="shared" si="6"/>
        <v>42</v>
      </c>
      <c r="B46" s="21">
        <v>3</v>
      </c>
      <c r="C46" s="22">
        <v>3</v>
      </c>
      <c r="D46" s="22">
        <v>3</v>
      </c>
      <c r="E46" s="22">
        <v>3</v>
      </c>
      <c r="F46" s="22">
        <v>4</v>
      </c>
      <c r="G46" s="22">
        <v>3</v>
      </c>
      <c r="H46" s="22">
        <v>3</v>
      </c>
      <c r="I46" s="22">
        <v>3</v>
      </c>
      <c r="J46" s="22">
        <v>3</v>
      </c>
      <c r="K46" s="22">
        <v>4</v>
      </c>
      <c r="L46" s="22">
        <v>3</v>
      </c>
      <c r="M46" s="22">
        <v>3</v>
      </c>
      <c r="N46" s="22">
        <v>3</v>
      </c>
      <c r="O46" s="22">
        <v>3</v>
      </c>
      <c r="P46" s="22"/>
      <c r="Q46" s="22"/>
      <c r="R46" s="22"/>
      <c r="S46" s="22"/>
      <c r="T46" s="22"/>
      <c r="U46" s="22"/>
      <c r="V46" s="22"/>
      <c r="W46" s="177"/>
      <c r="X46" s="22"/>
      <c r="Y46" s="22"/>
      <c r="Z46" s="22"/>
      <c r="AA46" s="22"/>
      <c r="AB46" s="22"/>
      <c r="AC46" s="22"/>
      <c r="AD46" s="22"/>
      <c r="AE46" s="22"/>
      <c r="AF46" s="22"/>
      <c r="AG46" s="22"/>
      <c r="AH46" s="177">
        <f t="shared" si="1"/>
        <v>0</v>
      </c>
      <c r="AI46" s="177">
        <f t="shared" si="2"/>
        <v>0</v>
      </c>
      <c r="AJ46" s="177">
        <f t="shared" si="3"/>
        <v>12</v>
      </c>
      <c r="AK46" s="177">
        <f t="shared" si="4"/>
        <v>2</v>
      </c>
      <c r="AL46" s="176">
        <f t="shared" si="5"/>
        <v>14</v>
      </c>
    </row>
    <row r="47" spans="1:38" ht="13.5" customHeight="1" x14ac:dyDescent="0.25">
      <c r="A47" s="166">
        <f t="shared" si="6"/>
        <v>43</v>
      </c>
      <c r="B47" s="21">
        <v>3</v>
      </c>
      <c r="C47" s="22">
        <v>3</v>
      </c>
      <c r="D47" s="22">
        <v>3</v>
      </c>
      <c r="E47" s="22">
        <v>3</v>
      </c>
      <c r="F47" s="22">
        <v>3</v>
      </c>
      <c r="G47" s="22">
        <v>3</v>
      </c>
      <c r="H47" s="22">
        <v>2</v>
      </c>
      <c r="I47" s="22">
        <v>3</v>
      </c>
      <c r="J47" s="22">
        <v>3</v>
      </c>
      <c r="K47" s="22">
        <v>4</v>
      </c>
      <c r="L47" s="22">
        <v>3</v>
      </c>
      <c r="M47" s="22">
        <v>3</v>
      </c>
      <c r="N47" s="22">
        <v>3</v>
      </c>
      <c r="O47" s="22">
        <v>3</v>
      </c>
      <c r="P47" s="22"/>
      <c r="Q47" s="22"/>
      <c r="R47" s="22"/>
      <c r="S47" s="22"/>
      <c r="T47" s="22"/>
      <c r="U47" s="22"/>
      <c r="V47" s="22"/>
      <c r="W47" s="177"/>
      <c r="X47" s="22"/>
      <c r="Y47" s="22"/>
      <c r="Z47" s="22"/>
      <c r="AA47" s="22"/>
      <c r="AB47" s="177"/>
      <c r="AC47" s="22"/>
      <c r="AD47" s="22"/>
      <c r="AE47" s="22"/>
      <c r="AF47" s="22"/>
      <c r="AG47" s="22"/>
      <c r="AH47" s="177">
        <f t="shared" si="1"/>
        <v>0</v>
      </c>
      <c r="AI47" s="177">
        <f t="shared" si="2"/>
        <v>1</v>
      </c>
      <c r="AJ47" s="177">
        <f t="shared" si="3"/>
        <v>12</v>
      </c>
      <c r="AK47" s="177">
        <f t="shared" si="4"/>
        <v>1</v>
      </c>
      <c r="AL47" s="176">
        <f t="shared" si="5"/>
        <v>14</v>
      </c>
    </row>
    <row r="48" spans="1:38" ht="13.5" customHeight="1" x14ac:dyDescent="0.25">
      <c r="A48" s="166">
        <f t="shared" si="6"/>
        <v>44</v>
      </c>
      <c r="B48" s="21">
        <v>4</v>
      </c>
      <c r="C48" s="22">
        <v>4</v>
      </c>
      <c r="D48" s="22">
        <v>3</v>
      </c>
      <c r="E48" s="22">
        <v>3</v>
      </c>
      <c r="F48" s="22">
        <v>2</v>
      </c>
      <c r="G48" s="22">
        <v>2</v>
      </c>
      <c r="H48" s="22">
        <v>2</v>
      </c>
      <c r="I48" s="22">
        <v>4</v>
      </c>
      <c r="J48" s="22">
        <v>3</v>
      </c>
      <c r="K48" s="22">
        <v>3</v>
      </c>
      <c r="L48" s="22">
        <v>4</v>
      </c>
      <c r="M48" s="22">
        <v>3</v>
      </c>
      <c r="N48" s="22">
        <v>3</v>
      </c>
      <c r="O48" s="22">
        <v>3</v>
      </c>
      <c r="P48" s="22"/>
      <c r="Q48" s="22"/>
      <c r="R48" s="22"/>
      <c r="S48" s="22"/>
      <c r="T48" s="22"/>
      <c r="U48" s="22"/>
      <c r="V48" s="22"/>
      <c r="W48" s="177"/>
      <c r="X48" s="177"/>
      <c r="Y48" s="22"/>
      <c r="Z48" s="22"/>
      <c r="AA48" s="22"/>
      <c r="AB48" s="177"/>
      <c r="AC48" s="22"/>
      <c r="AD48" s="22"/>
      <c r="AE48" s="22"/>
      <c r="AF48" s="22"/>
      <c r="AG48" s="22"/>
      <c r="AH48" s="177">
        <f t="shared" si="1"/>
        <v>0</v>
      </c>
      <c r="AI48" s="177">
        <f t="shared" si="2"/>
        <v>3</v>
      </c>
      <c r="AJ48" s="177">
        <f t="shared" si="3"/>
        <v>7</v>
      </c>
      <c r="AK48" s="177">
        <f t="shared" si="4"/>
        <v>4</v>
      </c>
      <c r="AL48" s="176">
        <f t="shared" si="5"/>
        <v>14</v>
      </c>
    </row>
    <row r="49" spans="1:38" ht="13.5" customHeight="1" x14ac:dyDescent="0.25">
      <c r="A49" s="166">
        <f t="shared" si="6"/>
        <v>45</v>
      </c>
      <c r="B49" s="21">
        <v>3</v>
      </c>
      <c r="C49" s="22">
        <v>3</v>
      </c>
      <c r="D49" s="22">
        <v>3</v>
      </c>
      <c r="E49" s="22">
        <v>3</v>
      </c>
      <c r="F49" s="22">
        <v>2</v>
      </c>
      <c r="G49" s="22">
        <v>3</v>
      </c>
      <c r="H49" s="22">
        <v>2</v>
      </c>
      <c r="I49" s="22">
        <v>4</v>
      </c>
      <c r="J49" s="22">
        <v>2</v>
      </c>
      <c r="K49" s="22">
        <v>4</v>
      </c>
      <c r="L49" s="22">
        <v>4</v>
      </c>
      <c r="M49" s="22">
        <v>3</v>
      </c>
      <c r="N49" s="22">
        <v>3</v>
      </c>
      <c r="O49" s="22">
        <v>3</v>
      </c>
      <c r="P49" s="22"/>
      <c r="Q49" s="22"/>
      <c r="R49" s="22"/>
      <c r="S49" s="22"/>
      <c r="T49" s="22"/>
      <c r="U49" s="22"/>
      <c r="V49" s="22"/>
      <c r="W49" s="177"/>
      <c r="X49" s="177"/>
      <c r="Y49" s="22"/>
      <c r="Z49" s="22"/>
      <c r="AA49" s="22"/>
      <c r="AB49" s="177"/>
      <c r="AC49" s="22"/>
      <c r="AD49" s="22"/>
      <c r="AE49" s="22"/>
      <c r="AF49" s="22"/>
      <c r="AG49" s="22"/>
      <c r="AH49" s="177">
        <f t="shared" si="1"/>
        <v>0</v>
      </c>
      <c r="AI49" s="177">
        <f t="shared" si="2"/>
        <v>3</v>
      </c>
      <c r="AJ49" s="177">
        <f t="shared" si="3"/>
        <v>8</v>
      </c>
      <c r="AK49" s="177">
        <f t="shared" si="4"/>
        <v>3</v>
      </c>
      <c r="AL49" s="176">
        <f t="shared" si="5"/>
        <v>14</v>
      </c>
    </row>
    <row r="50" spans="1:38" ht="13.5" customHeight="1" x14ac:dyDescent="0.25">
      <c r="A50" s="166">
        <f t="shared" si="6"/>
        <v>46</v>
      </c>
      <c r="B50" s="21">
        <v>3</v>
      </c>
      <c r="C50" s="22">
        <v>3</v>
      </c>
      <c r="D50" s="22">
        <v>1</v>
      </c>
      <c r="E50" s="22">
        <v>4</v>
      </c>
      <c r="F50" s="22">
        <v>3</v>
      </c>
      <c r="G50" s="22">
        <v>3</v>
      </c>
      <c r="H50" s="22">
        <v>2</v>
      </c>
      <c r="I50" s="22">
        <v>3</v>
      </c>
      <c r="J50" s="22">
        <v>3</v>
      </c>
      <c r="K50" s="22">
        <v>3</v>
      </c>
      <c r="L50" s="22">
        <v>3</v>
      </c>
      <c r="M50" s="22">
        <v>3</v>
      </c>
      <c r="N50" s="22">
        <v>3</v>
      </c>
      <c r="O50" s="22">
        <v>3</v>
      </c>
      <c r="P50" s="22"/>
      <c r="Q50" s="22"/>
      <c r="R50" s="22"/>
      <c r="S50" s="22"/>
      <c r="T50" s="22"/>
      <c r="U50" s="22"/>
      <c r="V50" s="22"/>
      <c r="W50" s="177"/>
      <c r="X50" s="22"/>
      <c r="Y50" s="22"/>
      <c r="Z50" s="22"/>
      <c r="AA50" s="22"/>
      <c r="AB50" s="22"/>
      <c r="AC50" s="22"/>
      <c r="AD50" s="22"/>
      <c r="AE50" s="22"/>
      <c r="AF50" s="22"/>
      <c r="AG50" s="22"/>
      <c r="AH50" s="177">
        <f t="shared" si="1"/>
        <v>1</v>
      </c>
      <c r="AI50" s="177">
        <f t="shared" si="2"/>
        <v>1</v>
      </c>
      <c r="AJ50" s="177">
        <f t="shared" si="3"/>
        <v>11</v>
      </c>
      <c r="AK50" s="177">
        <f t="shared" si="4"/>
        <v>1</v>
      </c>
      <c r="AL50" s="176">
        <f t="shared" si="5"/>
        <v>14</v>
      </c>
    </row>
    <row r="51" spans="1:38" ht="13.5" customHeight="1" x14ac:dyDescent="0.25">
      <c r="A51" s="166">
        <f t="shared" si="6"/>
        <v>47</v>
      </c>
      <c r="B51" s="21">
        <v>3</v>
      </c>
      <c r="C51" s="22">
        <v>3</v>
      </c>
      <c r="D51" s="22">
        <v>4</v>
      </c>
      <c r="E51" s="22">
        <v>4</v>
      </c>
      <c r="F51" s="22">
        <v>3</v>
      </c>
      <c r="G51" s="22">
        <v>2</v>
      </c>
      <c r="H51" s="22">
        <v>2</v>
      </c>
      <c r="I51" s="22">
        <v>3</v>
      </c>
      <c r="J51" s="22">
        <v>4</v>
      </c>
      <c r="K51" s="22">
        <v>3</v>
      </c>
      <c r="L51" s="22">
        <v>3</v>
      </c>
      <c r="M51" s="22">
        <v>3</v>
      </c>
      <c r="N51" s="22">
        <v>3</v>
      </c>
      <c r="O51" s="22">
        <v>3</v>
      </c>
      <c r="P51" s="22"/>
      <c r="Q51" s="22"/>
      <c r="R51" s="22"/>
      <c r="S51" s="22"/>
      <c r="T51" s="22"/>
      <c r="U51" s="22"/>
      <c r="V51" s="22"/>
      <c r="W51" s="177"/>
      <c r="X51" s="22"/>
      <c r="Y51" s="22"/>
      <c r="Z51" s="22"/>
      <c r="AA51" s="22"/>
      <c r="AB51" s="22"/>
      <c r="AC51" s="22"/>
      <c r="AD51" s="22"/>
      <c r="AE51" s="22"/>
      <c r="AF51" s="22"/>
      <c r="AG51" s="22"/>
      <c r="AH51" s="177">
        <f t="shared" si="1"/>
        <v>0</v>
      </c>
      <c r="AI51" s="177">
        <f t="shared" si="2"/>
        <v>2</v>
      </c>
      <c r="AJ51" s="177">
        <f t="shared" si="3"/>
        <v>9</v>
      </c>
      <c r="AK51" s="177">
        <f t="shared" si="4"/>
        <v>3</v>
      </c>
      <c r="AL51" s="176">
        <f t="shared" si="5"/>
        <v>14</v>
      </c>
    </row>
    <row r="52" spans="1:38" ht="13.5" customHeight="1" x14ac:dyDescent="0.25">
      <c r="A52" s="166">
        <f t="shared" si="6"/>
        <v>48</v>
      </c>
      <c r="B52" s="21">
        <v>3</v>
      </c>
      <c r="C52" s="22">
        <v>3</v>
      </c>
      <c r="D52" s="22">
        <v>4</v>
      </c>
      <c r="E52" s="22">
        <v>4</v>
      </c>
      <c r="F52" s="22">
        <v>3</v>
      </c>
      <c r="G52" s="22">
        <v>3</v>
      </c>
      <c r="H52" s="22">
        <v>3</v>
      </c>
      <c r="I52" s="22">
        <v>3</v>
      </c>
      <c r="J52" s="22">
        <v>3</v>
      </c>
      <c r="K52" s="22">
        <v>3</v>
      </c>
      <c r="L52" s="22">
        <v>3</v>
      </c>
      <c r="M52" s="22">
        <v>3</v>
      </c>
      <c r="N52" s="22">
        <v>3</v>
      </c>
      <c r="O52" s="22">
        <v>3</v>
      </c>
      <c r="P52" s="22"/>
      <c r="Q52" s="22"/>
      <c r="R52" s="22"/>
      <c r="S52" s="22"/>
      <c r="T52" s="22"/>
      <c r="U52" s="22"/>
      <c r="V52" s="177"/>
      <c r="W52" s="177"/>
      <c r="X52" s="22"/>
      <c r="Y52" s="22"/>
      <c r="Z52" s="22"/>
      <c r="AA52" s="22"/>
      <c r="AB52" s="22"/>
      <c r="AC52" s="22"/>
      <c r="AD52" s="22"/>
      <c r="AE52" s="22"/>
      <c r="AF52" s="22"/>
      <c r="AG52" s="22"/>
      <c r="AH52" s="177">
        <f t="shared" si="1"/>
        <v>0</v>
      </c>
      <c r="AI52" s="177">
        <f t="shared" si="2"/>
        <v>0</v>
      </c>
      <c r="AJ52" s="177">
        <f t="shared" si="3"/>
        <v>12</v>
      </c>
      <c r="AK52" s="177">
        <f t="shared" si="4"/>
        <v>2</v>
      </c>
      <c r="AL52" s="176">
        <f t="shared" si="5"/>
        <v>14</v>
      </c>
    </row>
    <row r="53" spans="1:38" ht="13.5" customHeight="1" x14ac:dyDescent="0.25">
      <c r="A53" s="166">
        <f t="shared" si="6"/>
        <v>49</v>
      </c>
      <c r="B53" s="21">
        <v>3</v>
      </c>
      <c r="C53" s="22">
        <v>3</v>
      </c>
      <c r="D53" s="22">
        <v>3</v>
      </c>
      <c r="E53" s="22">
        <v>3</v>
      </c>
      <c r="F53" s="22">
        <v>3</v>
      </c>
      <c r="G53" s="22">
        <v>2</v>
      </c>
      <c r="H53" s="22">
        <v>2</v>
      </c>
      <c r="I53" s="22">
        <v>3</v>
      </c>
      <c r="J53" s="22">
        <v>2</v>
      </c>
      <c r="K53" s="22">
        <v>4</v>
      </c>
      <c r="L53" s="22">
        <v>3</v>
      </c>
      <c r="M53" s="22">
        <v>3</v>
      </c>
      <c r="N53" s="22">
        <v>3</v>
      </c>
      <c r="O53" s="22">
        <v>3</v>
      </c>
      <c r="P53" s="22"/>
      <c r="Q53" s="22"/>
      <c r="R53" s="22"/>
      <c r="S53" s="22"/>
      <c r="T53" s="22"/>
      <c r="U53" s="22"/>
      <c r="V53" s="177"/>
      <c r="W53" s="177"/>
      <c r="X53" s="177"/>
      <c r="Y53" s="22"/>
      <c r="Z53" s="22"/>
      <c r="AA53" s="22"/>
      <c r="AB53" s="22"/>
      <c r="AC53" s="22"/>
      <c r="AD53" s="22"/>
      <c r="AE53" s="22"/>
      <c r="AF53" s="22"/>
      <c r="AG53" s="22"/>
      <c r="AH53" s="177">
        <f t="shared" si="1"/>
        <v>0</v>
      </c>
      <c r="AI53" s="177">
        <f t="shared" si="2"/>
        <v>3</v>
      </c>
      <c r="AJ53" s="177">
        <f t="shared" si="3"/>
        <v>10</v>
      </c>
      <c r="AK53" s="177">
        <f t="shared" si="4"/>
        <v>1</v>
      </c>
      <c r="AL53" s="176">
        <f t="shared" si="5"/>
        <v>14</v>
      </c>
    </row>
    <row r="54" spans="1:38" ht="13.5" customHeight="1" x14ac:dyDescent="0.25">
      <c r="A54" s="166">
        <f t="shared" si="6"/>
        <v>50</v>
      </c>
      <c r="B54" s="21">
        <v>3</v>
      </c>
      <c r="C54" s="22">
        <v>3</v>
      </c>
      <c r="D54" s="22">
        <v>3</v>
      </c>
      <c r="E54" s="22">
        <v>3</v>
      </c>
      <c r="F54" s="22">
        <v>3</v>
      </c>
      <c r="G54" s="22">
        <v>3</v>
      </c>
      <c r="H54" s="22">
        <v>2</v>
      </c>
      <c r="I54" s="22">
        <v>3</v>
      </c>
      <c r="J54" s="22">
        <v>3</v>
      </c>
      <c r="K54" s="22">
        <v>3</v>
      </c>
      <c r="L54" s="22">
        <v>3</v>
      </c>
      <c r="M54" s="22">
        <v>4</v>
      </c>
      <c r="N54" s="22">
        <v>4</v>
      </c>
      <c r="O54" s="22">
        <v>3</v>
      </c>
      <c r="P54" s="22"/>
      <c r="Q54" s="22"/>
      <c r="R54" s="22"/>
      <c r="S54" s="22"/>
      <c r="T54" s="22"/>
      <c r="U54" s="22"/>
      <c r="V54" s="22"/>
      <c r="W54" s="177"/>
      <c r="X54" s="22"/>
      <c r="Y54" s="22"/>
      <c r="Z54" s="22"/>
      <c r="AA54" s="22"/>
      <c r="AB54" s="22"/>
      <c r="AC54" s="22"/>
      <c r="AD54" s="22"/>
      <c r="AE54" s="22"/>
      <c r="AF54" s="22"/>
      <c r="AG54" s="22"/>
      <c r="AH54" s="177">
        <f t="shared" si="1"/>
        <v>0</v>
      </c>
      <c r="AI54" s="177">
        <f t="shared" si="2"/>
        <v>1</v>
      </c>
      <c r="AJ54" s="177">
        <f t="shared" si="3"/>
        <v>11</v>
      </c>
      <c r="AK54" s="177">
        <f t="shared" si="4"/>
        <v>2</v>
      </c>
      <c r="AL54" s="176">
        <f t="shared" si="5"/>
        <v>14</v>
      </c>
    </row>
    <row r="55" spans="1:38" ht="13.5" customHeight="1" x14ac:dyDescent="0.25">
      <c r="A55" s="166">
        <f t="shared" si="6"/>
        <v>51</v>
      </c>
      <c r="B55" s="21">
        <v>2</v>
      </c>
      <c r="C55" s="22">
        <v>2</v>
      </c>
      <c r="D55" s="22">
        <v>3</v>
      </c>
      <c r="E55" s="22">
        <v>3</v>
      </c>
      <c r="F55" s="22">
        <v>1</v>
      </c>
      <c r="G55" s="22">
        <v>1</v>
      </c>
      <c r="H55" s="22">
        <v>2</v>
      </c>
      <c r="I55" s="22">
        <v>3</v>
      </c>
      <c r="J55" s="22">
        <v>2</v>
      </c>
      <c r="K55" s="22">
        <v>3</v>
      </c>
      <c r="L55" s="22">
        <v>3</v>
      </c>
      <c r="M55" s="22">
        <v>3</v>
      </c>
      <c r="N55" s="22">
        <v>3</v>
      </c>
      <c r="O55" s="22">
        <v>3</v>
      </c>
      <c r="P55" s="22"/>
      <c r="Q55" s="22"/>
      <c r="R55" s="22"/>
      <c r="S55" s="22"/>
      <c r="T55" s="22"/>
      <c r="U55" s="22"/>
      <c r="V55" s="177"/>
      <c r="W55" s="177"/>
      <c r="X55" s="22"/>
      <c r="Y55" s="22"/>
      <c r="Z55" s="22"/>
      <c r="AA55" s="22"/>
      <c r="AB55" s="22"/>
      <c r="AC55" s="22"/>
      <c r="AD55" s="22"/>
      <c r="AE55" s="22"/>
      <c r="AF55" s="22"/>
      <c r="AG55" s="22"/>
      <c r="AH55" s="177">
        <f t="shared" si="1"/>
        <v>2</v>
      </c>
      <c r="AI55" s="177">
        <f t="shared" si="2"/>
        <v>4</v>
      </c>
      <c r="AJ55" s="177">
        <f t="shared" si="3"/>
        <v>8</v>
      </c>
      <c r="AK55" s="177">
        <f t="shared" si="4"/>
        <v>0</v>
      </c>
      <c r="AL55" s="176">
        <f t="shared" si="5"/>
        <v>14</v>
      </c>
    </row>
    <row r="56" spans="1:38" ht="13.5" customHeight="1" x14ac:dyDescent="0.25">
      <c r="A56" s="166">
        <f t="shared" si="6"/>
        <v>52</v>
      </c>
      <c r="B56" s="21">
        <v>3</v>
      </c>
      <c r="C56" s="22">
        <v>3</v>
      </c>
      <c r="D56" s="22">
        <v>3</v>
      </c>
      <c r="E56" s="22">
        <v>3</v>
      </c>
      <c r="F56" s="22">
        <v>2</v>
      </c>
      <c r="G56" s="22">
        <v>2</v>
      </c>
      <c r="H56" s="22">
        <v>2</v>
      </c>
      <c r="I56" s="22">
        <v>4</v>
      </c>
      <c r="J56" s="22">
        <v>2</v>
      </c>
      <c r="K56" s="22">
        <v>4</v>
      </c>
      <c r="L56" s="22">
        <v>3</v>
      </c>
      <c r="M56" s="22">
        <v>3</v>
      </c>
      <c r="N56" s="22">
        <v>3</v>
      </c>
      <c r="O56" s="22">
        <v>3</v>
      </c>
      <c r="P56" s="22"/>
      <c r="Q56" s="22"/>
      <c r="R56" s="22"/>
      <c r="S56" s="22"/>
      <c r="T56" s="22"/>
      <c r="U56" s="22"/>
      <c r="V56" s="177"/>
      <c r="W56" s="177"/>
      <c r="X56" s="22"/>
      <c r="Y56" s="22"/>
      <c r="Z56" s="22"/>
      <c r="AA56" s="22"/>
      <c r="AB56" s="22"/>
      <c r="AC56" s="22"/>
      <c r="AD56" s="22"/>
      <c r="AE56" s="22"/>
      <c r="AF56" s="22"/>
      <c r="AG56" s="22"/>
      <c r="AH56" s="177">
        <f t="shared" si="1"/>
        <v>0</v>
      </c>
      <c r="AI56" s="177">
        <f t="shared" si="2"/>
        <v>4</v>
      </c>
      <c r="AJ56" s="177">
        <f t="shared" si="3"/>
        <v>8</v>
      </c>
      <c r="AK56" s="177">
        <f t="shared" si="4"/>
        <v>2</v>
      </c>
      <c r="AL56" s="176">
        <f t="shared" si="5"/>
        <v>14</v>
      </c>
    </row>
    <row r="57" spans="1:38" ht="13.5" customHeight="1" x14ac:dyDescent="0.25">
      <c r="A57" s="166">
        <f t="shared" si="6"/>
        <v>53</v>
      </c>
      <c r="B57" s="21">
        <v>1</v>
      </c>
      <c r="C57" s="22">
        <v>1</v>
      </c>
      <c r="D57" s="22">
        <v>2</v>
      </c>
      <c r="E57" s="22">
        <v>2</v>
      </c>
      <c r="F57" s="22">
        <v>1</v>
      </c>
      <c r="G57" s="22">
        <v>1</v>
      </c>
      <c r="H57" s="22">
        <v>1</v>
      </c>
      <c r="I57" s="22">
        <v>2</v>
      </c>
      <c r="J57" s="22">
        <v>1</v>
      </c>
      <c r="K57" s="22">
        <v>2</v>
      </c>
      <c r="L57" s="22">
        <v>2</v>
      </c>
      <c r="M57" s="22">
        <v>2</v>
      </c>
      <c r="N57" s="22">
        <v>2</v>
      </c>
      <c r="O57" s="22">
        <v>1</v>
      </c>
      <c r="P57" s="22"/>
      <c r="Q57" s="22"/>
      <c r="R57" s="22"/>
      <c r="S57" s="22"/>
      <c r="T57" s="22"/>
      <c r="U57" s="22"/>
      <c r="V57" s="177"/>
      <c r="W57" s="177"/>
      <c r="X57" s="22"/>
      <c r="Y57" s="22"/>
      <c r="Z57" s="22"/>
      <c r="AA57" s="22"/>
      <c r="AB57" s="22"/>
      <c r="AC57" s="22"/>
      <c r="AD57" s="22"/>
      <c r="AE57" s="22"/>
      <c r="AF57" s="22"/>
      <c r="AG57" s="22"/>
      <c r="AH57" s="177">
        <f t="shared" si="1"/>
        <v>7</v>
      </c>
      <c r="AI57" s="177">
        <f t="shared" si="2"/>
        <v>7</v>
      </c>
      <c r="AJ57" s="177">
        <f t="shared" si="3"/>
        <v>0</v>
      </c>
      <c r="AK57" s="177">
        <f t="shared" si="4"/>
        <v>0</v>
      </c>
      <c r="AL57" s="176">
        <f t="shared" si="5"/>
        <v>14</v>
      </c>
    </row>
    <row r="58" spans="1:38" ht="13.5" customHeight="1" x14ac:dyDescent="0.25">
      <c r="A58" s="166">
        <f t="shared" si="6"/>
        <v>54</v>
      </c>
      <c r="B58" s="244"/>
      <c r="C58" s="245"/>
      <c r="D58" s="22">
        <v>3</v>
      </c>
      <c r="E58" s="22">
        <v>3</v>
      </c>
      <c r="F58" s="245"/>
      <c r="G58" s="245"/>
      <c r="H58" s="245"/>
      <c r="I58" s="22">
        <v>3</v>
      </c>
      <c r="J58" s="245"/>
      <c r="K58" s="22">
        <v>4</v>
      </c>
      <c r="L58" s="22">
        <v>3</v>
      </c>
      <c r="M58" s="245"/>
      <c r="N58" s="22">
        <v>4</v>
      </c>
      <c r="O58" s="245"/>
      <c r="P58" s="22"/>
      <c r="Q58" s="22"/>
      <c r="R58" s="22"/>
      <c r="S58" s="22"/>
      <c r="T58" s="22"/>
      <c r="U58" s="22"/>
      <c r="V58" s="177"/>
      <c r="W58" s="177"/>
      <c r="X58" s="22"/>
      <c r="Y58" s="22"/>
      <c r="Z58" s="22"/>
      <c r="AA58" s="22"/>
      <c r="AB58" s="22"/>
      <c r="AC58" s="22"/>
      <c r="AD58" s="22"/>
      <c r="AE58" s="22"/>
      <c r="AF58" s="22"/>
      <c r="AG58" s="177"/>
      <c r="AH58" s="177">
        <f t="shared" si="1"/>
        <v>0</v>
      </c>
      <c r="AI58" s="177">
        <f t="shared" si="2"/>
        <v>0</v>
      </c>
      <c r="AJ58" s="177">
        <f t="shared" si="3"/>
        <v>4</v>
      </c>
      <c r="AK58" s="177">
        <f t="shared" si="4"/>
        <v>2</v>
      </c>
      <c r="AL58" s="176">
        <f t="shared" si="5"/>
        <v>6</v>
      </c>
    </row>
    <row r="59" spans="1:38" ht="13.5" customHeight="1" x14ac:dyDescent="0.25">
      <c r="A59" s="166">
        <f t="shared" si="6"/>
        <v>55</v>
      </c>
      <c r="B59" s="244"/>
      <c r="C59" s="245"/>
      <c r="D59" s="22">
        <v>3</v>
      </c>
      <c r="E59" s="22">
        <v>3</v>
      </c>
      <c r="F59" s="245"/>
      <c r="G59" s="245"/>
      <c r="H59" s="245"/>
      <c r="I59" s="22">
        <v>4</v>
      </c>
      <c r="J59" s="245"/>
      <c r="K59" s="22">
        <v>4</v>
      </c>
      <c r="L59" s="22">
        <v>3</v>
      </c>
      <c r="M59" s="22">
        <v>4</v>
      </c>
      <c r="N59" s="22">
        <v>4</v>
      </c>
      <c r="O59" s="245"/>
      <c r="P59" s="22"/>
      <c r="Q59" s="22"/>
      <c r="R59" s="22"/>
      <c r="S59" s="22"/>
      <c r="T59" s="22"/>
      <c r="U59" s="22"/>
      <c r="V59" s="177"/>
      <c r="W59" s="177"/>
      <c r="X59" s="22"/>
      <c r="Y59" s="22"/>
      <c r="Z59" s="22"/>
      <c r="AA59" s="22"/>
      <c r="AB59" s="22"/>
      <c r="AC59" s="22"/>
      <c r="AD59" s="22"/>
      <c r="AE59" s="22"/>
      <c r="AF59" s="22"/>
      <c r="AG59" s="177"/>
      <c r="AH59" s="177">
        <f t="shared" si="1"/>
        <v>0</v>
      </c>
      <c r="AI59" s="177">
        <f t="shared" si="2"/>
        <v>0</v>
      </c>
      <c r="AJ59" s="177">
        <f t="shared" si="3"/>
        <v>3</v>
      </c>
      <c r="AK59" s="177">
        <f t="shared" si="4"/>
        <v>4</v>
      </c>
      <c r="AL59" s="176">
        <f t="shared" si="5"/>
        <v>7</v>
      </c>
    </row>
    <row r="60" spans="1:38" ht="13.5" customHeight="1" x14ac:dyDescent="0.25">
      <c r="A60" s="166">
        <f t="shared" si="6"/>
        <v>56</v>
      </c>
      <c r="B60" s="244"/>
      <c r="C60" s="245"/>
      <c r="D60" s="22">
        <v>3</v>
      </c>
      <c r="E60" s="22">
        <v>3</v>
      </c>
      <c r="F60" s="245"/>
      <c r="G60" s="245"/>
      <c r="H60" s="245"/>
      <c r="I60" s="22">
        <v>3</v>
      </c>
      <c r="J60" s="245"/>
      <c r="K60" s="22">
        <v>4</v>
      </c>
      <c r="L60" s="22">
        <v>3</v>
      </c>
      <c r="M60" s="245"/>
      <c r="N60" s="22">
        <v>4</v>
      </c>
      <c r="O60" s="245"/>
      <c r="P60" s="22"/>
      <c r="Q60" s="22"/>
      <c r="R60" s="22"/>
      <c r="S60" s="22"/>
      <c r="T60" s="22"/>
      <c r="U60" s="22"/>
      <c r="V60" s="177"/>
      <c r="W60" s="177"/>
      <c r="X60" s="22"/>
      <c r="Y60" s="22"/>
      <c r="Z60" s="22"/>
      <c r="AA60" s="22"/>
      <c r="AB60" s="22"/>
      <c r="AC60" s="22"/>
      <c r="AD60" s="22"/>
      <c r="AE60" s="22"/>
      <c r="AF60" s="22"/>
      <c r="AG60" s="177"/>
      <c r="AH60" s="177">
        <f t="shared" si="1"/>
        <v>0</v>
      </c>
      <c r="AI60" s="177">
        <f t="shared" si="2"/>
        <v>0</v>
      </c>
      <c r="AJ60" s="177">
        <f t="shared" si="3"/>
        <v>4</v>
      </c>
      <c r="AK60" s="177">
        <f t="shared" si="4"/>
        <v>2</v>
      </c>
      <c r="AL60" s="176">
        <f t="shared" si="5"/>
        <v>6</v>
      </c>
    </row>
    <row r="61" spans="1:38" ht="13.5" customHeight="1" x14ac:dyDescent="0.25">
      <c r="A61" s="166">
        <f t="shared" si="6"/>
        <v>57</v>
      </c>
      <c r="B61" s="244"/>
      <c r="C61" s="245"/>
      <c r="D61" s="22">
        <v>3</v>
      </c>
      <c r="E61" s="22">
        <v>3</v>
      </c>
      <c r="F61" s="245"/>
      <c r="G61" s="245"/>
      <c r="H61" s="245"/>
      <c r="I61" s="22">
        <v>4</v>
      </c>
      <c r="J61" s="245"/>
      <c r="K61" s="22">
        <v>4</v>
      </c>
      <c r="L61" s="22">
        <v>4</v>
      </c>
      <c r="M61" s="22">
        <v>4</v>
      </c>
      <c r="N61" s="22">
        <v>4</v>
      </c>
      <c r="O61" s="245"/>
      <c r="P61" s="22"/>
      <c r="Q61" s="22"/>
      <c r="R61" s="22"/>
      <c r="S61" s="22"/>
      <c r="T61" s="22"/>
      <c r="U61" s="22"/>
      <c r="V61" s="177"/>
      <c r="W61" s="177"/>
      <c r="X61" s="22"/>
      <c r="Y61" s="22"/>
      <c r="Z61" s="22"/>
      <c r="AA61" s="22"/>
      <c r="AB61" s="22"/>
      <c r="AC61" s="22"/>
      <c r="AD61" s="22"/>
      <c r="AE61" s="22"/>
      <c r="AF61" s="22"/>
      <c r="AG61" s="177"/>
      <c r="AH61" s="177">
        <f t="shared" si="1"/>
        <v>0</v>
      </c>
      <c r="AI61" s="177">
        <f t="shared" si="2"/>
        <v>0</v>
      </c>
      <c r="AJ61" s="177">
        <f t="shared" si="3"/>
        <v>2</v>
      </c>
      <c r="AK61" s="177">
        <f t="shared" si="4"/>
        <v>5</v>
      </c>
      <c r="AL61" s="176">
        <f t="shared" si="5"/>
        <v>7</v>
      </c>
    </row>
    <row r="62" spans="1:38" ht="13.5" customHeight="1" x14ac:dyDescent="0.25">
      <c r="A62" s="166">
        <f t="shared" si="6"/>
        <v>58</v>
      </c>
      <c r="B62" s="244"/>
      <c r="C62" s="245"/>
      <c r="D62" s="22">
        <v>3</v>
      </c>
      <c r="E62" s="22">
        <v>3</v>
      </c>
      <c r="F62" s="245"/>
      <c r="G62" s="245"/>
      <c r="H62" s="245"/>
      <c r="I62" s="22">
        <v>3</v>
      </c>
      <c r="J62" s="245"/>
      <c r="K62" s="22">
        <v>4</v>
      </c>
      <c r="L62" s="22">
        <v>4</v>
      </c>
      <c r="M62" s="22">
        <v>4</v>
      </c>
      <c r="N62" s="22">
        <v>4</v>
      </c>
      <c r="O62" s="245"/>
      <c r="P62" s="22"/>
      <c r="Q62" s="22"/>
      <c r="R62" s="22"/>
      <c r="S62" s="22"/>
      <c r="T62" s="22"/>
      <c r="U62" s="22"/>
      <c r="V62" s="177"/>
      <c r="W62" s="177"/>
      <c r="X62" s="22"/>
      <c r="Y62" s="22"/>
      <c r="Z62" s="22"/>
      <c r="AA62" s="22"/>
      <c r="AB62" s="22"/>
      <c r="AC62" s="22"/>
      <c r="AD62" s="22"/>
      <c r="AE62" s="22"/>
      <c r="AF62" s="22"/>
      <c r="AG62" s="177"/>
      <c r="AH62" s="177">
        <f t="shared" si="1"/>
        <v>0</v>
      </c>
      <c r="AI62" s="177">
        <f t="shared" si="2"/>
        <v>0</v>
      </c>
      <c r="AJ62" s="177">
        <f t="shared" si="3"/>
        <v>3</v>
      </c>
      <c r="AK62" s="177">
        <f t="shared" si="4"/>
        <v>4</v>
      </c>
      <c r="AL62" s="176">
        <f t="shared" si="5"/>
        <v>7</v>
      </c>
    </row>
    <row r="63" spans="1:38" ht="13.5" customHeight="1" x14ac:dyDescent="0.25">
      <c r="A63" s="166">
        <f t="shared" si="6"/>
        <v>59</v>
      </c>
      <c r="B63" s="244"/>
      <c r="C63" s="245"/>
      <c r="D63" s="22">
        <v>3</v>
      </c>
      <c r="E63" s="22">
        <v>3</v>
      </c>
      <c r="F63" s="245"/>
      <c r="G63" s="245"/>
      <c r="H63" s="245"/>
      <c r="I63" s="22">
        <v>4</v>
      </c>
      <c r="J63" s="245"/>
      <c r="K63" s="22">
        <v>4</v>
      </c>
      <c r="L63" s="22">
        <v>3</v>
      </c>
      <c r="M63" s="22">
        <v>4</v>
      </c>
      <c r="N63" s="22">
        <v>4</v>
      </c>
      <c r="O63" s="245"/>
      <c r="P63" s="22"/>
      <c r="Q63" s="22"/>
      <c r="R63" s="22"/>
      <c r="S63" s="22"/>
      <c r="T63" s="22"/>
      <c r="U63" s="22"/>
      <c r="V63" s="22"/>
      <c r="W63" s="177"/>
      <c r="X63" s="22"/>
      <c r="Y63" s="22"/>
      <c r="Z63" s="22"/>
      <c r="AA63" s="22"/>
      <c r="AB63" s="22"/>
      <c r="AC63" s="22"/>
      <c r="AD63" s="22"/>
      <c r="AE63" s="22"/>
      <c r="AF63" s="177"/>
      <c r="AG63" s="22"/>
      <c r="AH63" s="177">
        <f t="shared" si="1"/>
        <v>0</v>
      </c>
      <c r="AI63" s="177">
        <f t="shared" si="2"/>
        <v>0</v>
      </c>
      <c r="AJ63" s="177">
        <f t="shared" si="3"/>
        <v>3</v>
      </c>
      <c r="AK63" s="177">
        <f t="shared" si="4"/>
        <v>4</v>
      </c>
      <c r="AL63" s="176">
        <f t="shared" si="5"/>
        <v>7</v>
      </c>
    </row>
    <row r="64" spans="1:38" ht="13.5" customHeight="1" x14ac:dyDescent="0.25">
      <c r="A64" s="166">
        <f t="shared" si="6"/>
        <v>60</v>
      </c>
      <c r="B64" s="244"/>
      <c r="C64" s="245"/>
      <c r="D64" s="22">
        <v>3</v>
      </c>
      <c r="E64" s="22">
        <v>3</v>
      </c>
      <c r="F64" s="245"/>
      <c r="G64" s="245"/>
      <c r="H64" s="245"/>
      <c r="I64" s="22">
        <v>3</v>
      </c>
      <c r="J64" s="245"/>
      <c r="K64" s="22">
        <v>4</v>
      </c>
      <c r="L64" s="22">
        <v>3</v>
      </c>
      <c r="M64" s="22">
        <v>4</v>
      </c>
      <c r="N64" s="22">
        <v>4</v>
      </c>
      <c r="O64" s="245"/>
      <c r="P64" s="22"/>
      <c r="Q64" s="22"/>
      <c r="R64" s="22"/>
      <c r="S64" s="22"/>
      <c r="T64" s="22"/>
      <c r="U64" s="22"/>
      <c r="V64" s="22"/>
      <c r="W64" s="177"/>
      <c r="X64" s="22"/>
      <c r="Y64" s="22"/>
      <c r="Z64" s="22"/>
      <c r="AA64" s="22"/>
      <c r="AB64" s="22"/>
      <c r="AC64" s="22"/>
      <c r="AD64" s="22"/>
      <c r="AE64" s="22"/>
      <c r="AF64" s="22"/>
      <c r="AG64" s="22"/>
      <c r="AH64" s="177">
        <f t="shared" si="1"/>
        <v>0</v>
      </c>
      <c r="AI64" s="177">
        <f t="shared" si="2"/>
        <v>0</v>
      </c>
      <c r="AJ64" s="177">
        <f t="shared" si="3"/>
        <v>4</v>
      </c>
      <c r="AK64" s="177">
        <f t="shared" si="4"/>
        <v>3</v>
      </c>
      <c r="AL64" s="176">
        <f t="shared" si="5"/>
        <v>7</v>
      </c>
    </row>
    <row r="65" spans="1:38" ht="13.5" customHeight="1" x14ac:dyDescent="0.25">
      <c r="A65" s="166">
        <f t="shared" si="6"/>
        <v>61</v>
      </c>
      <c r="B65" s="244"/>
      <c r="C65" s="245"/>
      <c r="D65" s="22">
        <v>3</v>
      </c>
      <c r="E65" s="22">
        <v>3</v>
      </c>
      <c r="F65" s="245"/>
      <c r="G65" s="245"/>
      <c r="H65" s="245"/>
      <c r="I65" s="22">
        <v>3</v>
      </c>
      <c r="J65" s="245"/>
      <c r="K65" s="22">
        <v>4</v>
      </c>
      <c r="L65" s="22">
        <v>3</v>
      </c>
      <c r="M65" s="22">
        <v>3</v>
      </c>
      <c r="N65" s="22">
        <v>3</v>
      </c>
      <c r="O65" s="245"/>
      <c r="P65" s="22"/>
      <c r="Q65" s="22"/>
      <c r="R65" s="22"/>
      <c r="S65" s="22"/>
      <c r="T65" s="22"/>
      <c r="U65" s="22"/>
      <c r="V65" s="22"/>
      <c r="W65" s="177"/>
      <c r="X65" s="22"/>
      <c r="Y65" s="22"/>
      <c r="Z65" s="22"/>
      <c r="AA65" s="22"/>
      <c r="AB65" s="22"/>
      <c r="AC65" s="22"/>
      <c r="AD65" s="22"/>
      <c r="AE65" s="22"/>
      <c r="AF65" s="22"/>
      <c r="AG65" s="22"/>
      <c r="AH65" s="177">
        <f t="shared" si="1"/>
        <v>0</v>
      </c>
      <c r="AI65" s="177">
        <f t="shared" si="2"/>
        <v>0</v>
      </c>
      <c r="AJ65" s="177">
        <f t="shared" si="3"/>
        <v>6</v>
      </c>
      <c r="AK65" s="177">
        <f t="shared" si="4"/>
        <v>1</v>
      </c>
      <c r="AL65" s="176">
        <f t="shared" si="5"/>
        <v>7</v>
      </c>
    </row>
    <row r="66" spans="1:38" ht="13.5" customHeight="1" x14ac:dyDescent="0.25">
      <c r="A66" s="166">
        <f t="shared" si="6"/>
        <v>62</v>
      </c>
      <c r="B66" s="244"/>
      <c r="C66" s="245"/>
      <c r="D66" s="22">
        <v>3</v>
      </c>
      <c r="E66" s="22">
        <v>3</v>
      </c>
      <c r="F66" s="245"/>
      <c r="G66" s="245"/>
      <c r="H66" s="245"/>
      <c r="I66" s="22">
        <v>4</v>
      </c>
      <c r="J66" s="245"/>
      <c r="K66" s="22">
        <v>4</v>
      </c>
      <c r="L66" s="22">
        <v>4</v>
      </c>
      <c r="M66" s="22">
        <v>4</v>
      </c>
      <c r="N66" s="22">
        <v>4</v>
      </c>
      <c r="O66" s="245"/>
      <c r="P66" s="22"/>
      <c r="Q66" s="22"/>
      <c r="R66" s="22"/>
      <c r="S66" s="22"/>
      <c r="T66" s="22"/>
      <c r="U66" s="22"/>
      <c r="V66" s="177"/>
      <c r="W66" s="177"/>
      <c r="X66" s="22"/>
      <c r="Y66" s="22"/>
      <c r="Z66" s="22"/>
      <c r="AA66" s="22"/>
      <c r="AB66" s="22"/>
      <c r="AC66" s="22"/>
      <c r="AD66" s="22"/>
      <c r="AE66" s="22"/>
      <c r="AF66" s="22"/>
      <c r="AG66" s="22"/>
      <c r="AH66" s="177">
        <f t="shared" si="1"/>
        <v>0</v>
      </c>
      <c r="AI66" s="177">
        <f t="shared" si="2"/>
        <v>0</v>
      </c>
      <c r="AJ66" s="177">
        <f t="shared" si="3"/>
        <v>2</v>
      </c>
      <c r="AK66" s="177">
        <f t="shared" si="4"/>
        <v>5</v>
      </c>
      <c r="AL66" s="176">
        <f t="shared" si="5"/>
        <v>7</v>
      </c>
    </row>
    <row r="67" spans="1:38" ht="13.5" customHeight="1" x14ac:dyDescent="0.25">
      <c r="A67" s="166">
        <f t="shared" si="6"/>
        <v>63</v>
      </c>
      <c r="B67" s="244"/>
      <c r="C67" s="245"/>
      <c r="D67" s="22">
        <v>3</v>
      </c>
      <c r="E67" s="22">
        <v>3</v>
      </c>
      <c r="F67" s="245"/>
      <c r="G67" s="245"/>
      <c r="H67" s="245"/>
      <c r="I67" s="22">
        <v>3</v>
      </c>
      <c r="J67" s="245"/>
      <c r="K67" s="22">
        <v>4</v>
      </c>
      <c r="L67" s="22">
        <v>3</v>
      </c>
      <c r="M67" s="22">
        <v>4</v>
      </c>
      <c r="N67" s="22">
        <v>4</v>
      </c>
      <c r="O67" s="245"/>
      <c r="P67" s="22"/>
      <c r="Q67" s="22"/>
      <c r="R67" s="22"/>
      <c r="S67" s="22"/>
      <c r="T67" s="22"/>
      <c r="U67" s="22"/>
      <c r="V67" s="22"/>
      <c r="W67" s="177"/>
      <c r="X67" s="22"/>
      <c r="Y67" s="22"/>
      <c r="Z67" s="22"/>
      <c r="AA67" s="22"/>
      <c r="AB67" s="22"/>
      <c r="AC67" s="22"/>
      <c r="AD67" s="22"/>
      <c r="AE67" s="22"/>
      <c r="AF67" s="22"/>
      <c r="AG67" s="22"/>
      <c r="AH67" s="177">
        <f t="shared" si="1"/>
        <v>0</v>
      </c>
      <c r="AI67" s="177">
        <f t="shared" si="2"/>
        <v>0</v>
      </c>
      <c r="AJ67" s="177">
        <f t="shared" si="3"/>
        <v>4</v>
      </c>
      <c r="AK67" s="177">
        <f t="shared" si="4"/>
        <v>3</v>
      </c>
      <c r="AL67" s="176">
        <f t="shared" si="5"/>
        <v>7</v>
      </c>
    </row>
    <row r="68" spans="1:38" ht="13.5" customHeight="1" x14ac:dyDescent="0.25">
      <c r="A68" s="166">
        <f t="shared" si="6"/>
        <v>64</v>
      </c>
      <c r="B68" s="244"/>
      <c r="C68" s="245"/>
      <c r="D68" s="22">
        <v>2</v>
      </c>
      <c r="E68" s="22">
        <v>2</v>
      </c>
      <c r="F68" s="245"/>
      <c r="G68" s="245"/>
      <c r="H68" s="245"/>
      <c r="I68" s="22">
        <v>3</v>
      </c>
      <c r="J68" s="245"/>
      <c r="K68" s="22">
        <v>3</v>
      </c>
      <c r="L68" s="22">
        <v>3</v>
      </c>
      <c r="M68" s="22">
        <v>4</v>
      </c>
      <c r="N68" s="22">
        <v>4</v>
      </c>
      <c r="O68" s="245"/>
      <c r="P68" s="22"/>
      <c r="Q68" s="22"/>
      <c r="R68" s="22"/>
      <c r="S68" s="22"/>
      <c r="T68" s="22"/>
      <c r="U68" s="22"/>
      <c r="V68" s="22"/>
      <c r="W68" s="177"/>
      <c r="X68" s="22"/>
      <c r="Y68" s="22"/>
      <c r="Z68" s="22"/>
      <c r="AA68" s="22"/>
      <c r="AB68" s="22"/>
      <c r="AC68" s="22"/>
      <c r="AD68" s="22"/>
      <c r="AE68" s="22"/>
      <c r="AF68" s="22"/>
      <c r="AG68" s="22"/>
      <c r="AH68" s="177">
        <f t="shared" si="1"/>
        <v>0</v>
      </c>
      <c r="AI68" s="177">
        <f t="shared" si="2"/>
        <v>2</v>
      </c>
      <c r="AJ68" s="177">
        <f t="shared" si="3"/>
        <v>3</v>
      </c>
      <c r="AK68" s="177">
        <f t="shared" si="4"/>
        <v>2</v>
      </c>
      <c r="AL68" s="176">
        <f t="shared" si="5"/>
        <v>7</v>
      </c>
    </row>
    <row r="69" spans="1:38" ht="13.5" customHeight="1" x14ac:dyDescent="0.25">
      <c r="A69" s="166">
        <f t="shared" si="6"/>
        <v>65</v>
      </c>
      <c r="B69" s="244"/>
      <c r="C69" s="245"/>
      <c r="D69" s="22">
        <v>3</v>
      </c>
      <c r="E69" s="22">
        <v>3</v>
      </c>
      <c r="F69" s="245"/>
      <c r="G69" s="245"/>
      <c r="H69" s="245"/>
      <c r="I69" s="22">
        <v>3</v>
      </c>
      <c r="J69" s="245"/>
      <c r="K69" s="22">
        <v>4</v>
      </c>
      <c r="L69" s="22">
        <v>3</v>
      </c>
      <c r="M69" s="22">
        <v>4</v>
      </c>
      <c r="N69" s="22">
        <v>4</v>
      </c>
      <c r="O69" s="245"/>
      <c r="P69" s="22"/>
      <c r="Q69" s="22"/>
      <c r="R69" s="22"/>
      <c r="S69" s="22"/>
      <c r="T69" s="22"/>
      <c r="U69" s="22"/>
      <c r="V69" s="22"/>
      <c r="W69" s="177"/>
      <c r="X69" s="22"/>
      <c r="Y69" s="22"/>
      <c r="Z69" s="22"/>
      <c r="AA69" s="22"/>
      <c r="AB69" s="22"/>
      <c r="AC69" s="22"/>
      <c r="AD69" s="22"/>
      <c r="AE69" s="22"/>
      <c r="AF69" s="22"/>
      <c r="AG69" s="22"/>
      <c r="AH69" s="177">
        <f t="shared" si="1"/>
        <v>0</v>
      </c>
      <c r="AI69" s="177">
        <f t="shared" si="2"/>
        <v>0</v>
      </c>
      <c r="AJ69" s="177">
        <f t="shared" si="3"/>
        <v>4</v>
      </c>
      <c r="AK69" s="177">
        <f t="shared" si="4"/>
        <v>3</v>
      </c>
      <c r="AL69" s="176">
        <f t="shared" si="5"/>
        <v>7</v>
      </c>
    </row>
    <row r="70" spans="1:38" ht="13.5" customHeight="1" x14ac:dyDescent="0.25">
      <c r="A70" s="166">
        <f t="shared" si="6"/>
        <v>66</v>
      </c>
      <c r="B70" s="244"/>
      <c r="C70" s="245"/>
      <c r="D70" s="22">
        <v>3</v>
      </c>
      <c r="E70" s="22">
        <v>3</v>
      </c>
      <c r="F70" s="245"/>
      <c r="G70" s="245"/>
      <c r="H70" s="245"/>
      <c r="I70" s="22">
        <v>3</v>
      </c>
      <c r="J70" s="245"/>
      <c r="K70" s="22">
        <v>3</v>
      </c>
      <c r="L70" s="22">
        <v>3</v>
      </c>
      <c r="M70" s="22">
        <v>4</v>
      </c>
      <c r="N70" s="22">
        <v>4</v>
      </c>
      <c r="O70" s="245"/>
      <c r="P70" s="22"/>
      <c r="Q70" s="22"/>
      <c r="R70" s="22"/>
      <c r="S70" s="22"/>
      <c r="T70" s="22"/>
      <c r="U70" s="22"/>
      <c r="V70" s="22"/>
      <c r="W70" s="177"/>
      <c r="X70" s="22"/>
      <c r="Y70" s="22"/>
      <c r="Z70" s="22"/>
      <c r="AA70" s="22"/>
      <c r="AB70" s="22"/>
      <c r="AC70" s="22"/>
      <c r="AD70" s="22"/>
      <c r="AE70" s="22"/>
      <c r="AF70" s="22"/>
      <c r="AG70" s="22"/>
      <c r="AH70" s="177">
        <f t="shared" ref="AH70:AH85" si="7">COUNTIF(B70:AG70,"1")</f>
        <v>0</v>
      </c>
      <c r="AI70" s="177">
        <f t="shared" ref="AI70:AI85" si="8">COUNTIF(B70:AG70,"2")</f>
        <v>0</v>
      </c>
      <c r="AJ70" s="177">
        <f t="shared" ref="AJ70:AJ85" si="9">COUNTIF(B70:AG70,"3")</f>
        <v>5</v>
      </c>
      <c r="AK70" s="177">
        <f t="shared" ref="AK70:AK85" si="10">COUNTIF(B70:AG70,"4")</f>
        <v>2</v>
      </c>
      <c r="AL70" s="176">
        <f t="shared" ref="AL70:AL76" si="11">SUM(AH70:AK70)</f>
        <v>7</v>
      </c>
    </row>
    <row r="71" spans="1:38" ht="13.5" customHeight="1" x14ac:dyDescent="0.25">
      <c r="A71" s="166">
        <f t="shared" si="6"/>
        <v>67</v>
      </c>
      <c r="B71" s="244"/>
      <c r="C71" s="245"/>
      <c r="D71" s="22">
        <v>2</v>
      </c>
      <c r="E71" s="22">
        <v>2</v>
      </c>
      <c r="F71" s="245"/>
      <c r="G71" s="245"/>
      <c r="H71" s="245"/>
      <c r="I71" s="22">
        <v>4</v>
      </c>
      <c r="J71" s="245"/>
      <c r="K71" s="22">
        <v>3</v>
      </c>
      <c r="L71" s="22">
        <v>3</v>
      </c>
      <c r="M71" s="22">
        <v>3</v>
      </c>
      <c r="N71" s="22">
        <v>3</v>
      </c>
      <c r="O71" s="245"/>
      <c r="P71" s="22"/>
      <c r="Q71" s="22"/>
      <c r="R71" s="22"/>
      <c r="S71" s="22"/>
      <c r="T71" s="22"/>
      <c r="U71" s="22"/>
      <c r="V71" s="22"/>
      <c r="W71" s="177"/>
      <c r="X71" s="22"/>
      <c r="Y71" s="22"/>
      <c r="Z71" s="22"/>
      <c r="AA71" s="22"/>
      <c r="AB71" s="22"/>
      <c r="AC71" s="22"/>
      <c r="AD71" s="22"/>
      <c r="AE71" s="22"/>
      <c r="AF71" s="22"/>
      <c r="AG71" s="22"/>
      <c r="AH71" s="177">
        <f t="shared" si="7"/>
        <v>0</v>
      </c>
      <c r="AI71" s="177">
        <f t="shared" si="8"/>
        <v>2</v>
      </c>
      <c r="AJ71" s="177">
        <f t="shared" si="9"/>
        <v>4</v>
      </c>
      <c r="AK71" s="177">
        <f t="shared" si="10"/>
        <v>1</v>
      </c>
      <c r="AL71" s="176">
        <f t="shared" si="11"/>
        <v>7</v>
      </c>
    </row>
    <row r="72" spans="1:38" ht="13.5" customHeight="1" x14ac:dyDescent="0.25">
      <c r="A72" s="166">
        <f t="shared" ref="A72:A85" si="12">A71+1</f>
        <v>68</v>
      </c>
      <c r="B72" s="244"/>
      <c r="C72" s="245"/>
      <c r="D72" s="22">
        <v>2</v>
      </c>
      <c r="E72" s="22">
        <v>2</v>
      </c>
      <c r="F72" s="245"/>
      <c r="G72" s="245"/>
      <c r="H72" s="245"/>
      <c r="I72" s="22">
        <v>2</v>
      </c>
      <c r="J72" s="245"/>
      <c r="K72" s="22">
        <v>1</v>
      </c>
      <c r="L72" s="22">
        <v>2</v>
      </c>
      <c r="M72" s="22">
        <v>2</v>
      </c>
      <c r="N72" s="22">
        <v>2</v>
      </c>
      <c r="O72" s="245"/>
      <c r="P72" s="22"/>
      <c r="Q72" s="22"/>
      <c r="R72" s="22"/>
      <c r="S72" s="22"/>
      <c r="T72" s="22"/>
      <c r="U72" s="22"/>
      <c r="V72" s="177"/>
      <c r="W72" s="177"/>
      <c r="X72" s="22"/>
      <c r="Y72" s="22"/>
      <c r="Z72" s="22"/>
      <c r="AA72" s="22"/>
      <c r="AB72" s="22"/>
      <c r="AC72" s="22"/>
      <c r="AD72" s="22"/>
      <c r="AE72" s="22"/>
      <c r="AF72" s="22"/>
      <c r="AG72" s="22"/>
      <c r="AH72" s="177">
        <f t="shared" si="7"/>
        <v>1</v>
      </c>
      <c r="AI72" s="177">
        <f t="shared" si="8"/>
        <v>6</v>
      </c>
      <c r="AJ72" s="177">
        <f t="shared" si="9"/>
        <v>0</v>
      </c>
      <c r="AK72" s="177">
        <f t="shared" si="10"/>
        <v>0</v>
      </c>
      <c r="AL72" s="176">
        <f t="shared" si="11"/>
        <v>7</v>
      </c>
    </row>
    <row r="73" spans="1:38" ht="13.5" customHeight="1" x14ac:dyDescent="0.25">
      <c r="A73" s="166">
        <f t="shared" si="12"/>
        <v>69</v>
      </c>
      <c r="B73" s="244"/>
      <c r="C73" s="245"/>
      <c r="D73" s="22">
        <v>3</v>
      </c>
      <c r="E73" s="22">
        <v>3</v>
      </c>
      <c r="F73" s="245"/>
      <c r="G73" s="245"/>
      <c r="H73" s="245"/>
      <c r="I73" s="22">
        <v>3</v>
      </c>
      <c r="J73" s="245"/>
      <c r="K73" s="22">
        <v>4</v>
      </c>
      <c r="L73" s="22">
        <v>3</v>
      </c>
      <c r="M73" s="245"/>
      <c r="N73" s="245"/>
      <c r="O73" s="245"/>
      <c r="P73" s="22"/>
      <c r="Q73" s="22"/>
      <c r="R73" s="22"/>
      <c r="S73" s="22"/>
      <c r="T73" s="22"/>
      <c r="U73" s="22"/>
      <c r="V73" s="177"/>
      <c r="W73" s="177"/>
      <c r="X73" s="22"/>
      <c r="Y73" s="22"/>
      <c r="Z73" s="22"/>
      <c r="AA73" s="22"/>
      <c r="AB73" s="22"/>
      <c r="AC73" s="22"/>
      <c r="AD73" s="22"/>
      <c r="AE73" s="22"/>
      <c r="AF73" s="22"/>
      <c r="AG73" s="22"/>
      <c r="AH73" s="177">
        <f t="shared" si="7"/>
        <v>0</v>
      </c>
      <c r="AI73" s="177">
        <f t="shared" si="8"/>
        <v>0</v>
      </c>
      <c r="AJ73" s="177">
        <f t="shared" si="9"/>
        <v>4</v>
      </c>
      <c r="AK73" s="177">
        <f t="shared" si="10"/>
        <v>1</v>
      </c>
      <c r="AL73" s="176">
        <f t="shared" si="11"/>
        <v>5</v>
      </c>
    </row>
    <row r="74" spans="1:38" ht="13.5" customHeight="1" x14ac:dyDescent="0.25">
      <c r="A74" s="166">
        <f t="shared" si="12"/>
        <v>70</v>
      </c>
      <c r="B74" s="245"/>
      <c r="C74" s="245"/>
      <c r="D74" s="22">
        <v>2</v>
      </c>
      <c r="E74" s="22">
        <v>2</v>
      </c>
      <c r="F74" s="245"/>
      <c r="G74" s="245"/>
      <c r="H74" s="245"/>
      <c r="I74" s="22">
        <v>3</v>
      </c>
      <c r="J74" s="245"/>
      <c r="K74" s="22">
        <v>2</v>
      </c>
      <c r="L74" s="22">
        <v>3</v>
      </c>
      <c r="M74" s="245"/>
      <c r="N74" s="245"/>
      <c r="O74" s="245"/>
      <c r="P74" s="22"/>
      <c r="Q74" s="22"/>
      <c r="R74" s="22"/>
      <c r="S74" s="22"/>
      <c r="T74" s="22"/>
      <c r="U74" s="22"/>
      <c r="V74" s="177"/>
      <c r="W74" s="177"/>
      <c r="X74" s="22"/>
      <c r="Y74" s="22"/>
      <c r="Z74" s="22"/>
      <c r="AA74" s="22"/>
      <c r="AB74" s="22"/>
      <c r="AC74" s="22"/>
      <c r="AD74" s="22"/>
      <c r="AE74" s="22"/>
      <c r="AF74" s="22"/>
      <c r="AG74" s="22"/>
      <c r="AH74" s="177">
        <f t="shared" si="7"/>
        <v>0</v>
      </c>
      <c r="AI74" s="177">
        <f t="shared" si="8"/>
        <v>3</v>
      </c>
      <c r="AJ74" s="177">
        <f t="shared" si="9"/>
        <v>2</v>
      </c>
      <c r="AK74" s="177">
        <f t="shared" si="10"/>
        <v>0</v>
      </c>
      <c r="AL74" s="176">
        <f t="shared" si="11"/>
        <v>5</v>
      </c>
    </row>
    <row r="75" spans="1:38" ht="13.5" customHeight="1" x14ac:dyDescent="0.25">
      <c r="A75" s="166">
        <f t="shared" si="12"/>
        <v>71</v>
      </c>
      <c r="B75" s="22">
        <v>3</v>
      </c>
      <c r="C75" s="22">
        <v>3</v>
      </c>
      <c r="D75" s="22">
        <v>2</v>
      </c>
      <c r="E75" s="22">
        <v>2</v>
      </c>
      <c r="F75" s="22">
        <v>4</v>
      </c>
      <c r="G75" s="22">
        <v>2</v>
      </c>
      <c r="H75" s="22">
        <v>2</v>
      </c>
      <c r="I75" s="22">
        <v>3</v>
      </c>
      <c r="J75" s="22">
        <v>2</v>
      </c>
      <c r="K75" s="22">
        <v>3</v>
      </c>
      <c r="L75" s="22">
        <v>4</v>
      </c>
      <c r="M75" s="22">
        <v>3</v>
      </c>
      <c r="N75" s="22">
        <v>3</v>
      </c>
      <c r="O75" s="22">
        <v>3</v>
      </c>
      <c r="P75" s="22"/>
      <c r="Q75" s="22"/>
      <c r="R75" s="22"/>
      <c r="S75" s="22"/>
      <c r="T75" s="22"/>
      <c r="U75" s="22"/>
      <c r="V75" s="177"/>
      <c r="W75" s="177"/>
      <c r="X75" s="22"/>
      <c r="Y75" s="22"/>
      <c r="Z75" s="22"/>
      <c r="AA75" s="22"/>
      <c r="AB75" s="22"/>
      <c r="AC75" s="22"/>
      <c r="AD75" s="22"/>
      <c r="AE75" s="22"/>
      <c r="AF75" s="22"/>
      <c r="AG75" s="22"/>
      <c r="AH75" s="177">
        <f t="shared" si="7"/>
        <v>0</v>
      </c>
      <c r="AI75" s="177">
        <f t="shared" si="8"/>
        <v>5</v>
      </c>
      <c r="AJ75" s="177">
        <f t="shared" si="9"/>
        <v>7</v>
      </c>
      <c r="AK75" s="177">
        <f t="shared" si="10"/>
        <v>2</v>
      </c>
      <c r="AL75" s="176">
        <f t="shared" si="11"/>
        <v>14</v>
      </c>
    </row>
    <row r="76" spans="1:38" ht="13.5" customHeight="1" x14ac:dyDescent="0.25">
      <c r="A76" s="166">
        <f t="shared" si="12"/>
        <v>72</v>
      </c>
      <c r="B76" s="22">
        <v>3</v>
      </c>
      <c r="C76" s="22">
        <v>3</v>
      </c>
      <c r="D76" s="22">
        <v>3</v>
      </c>
      <c r="E76" s="22">
        <v>3</v>
      </c>
      <c r="F76" s="22">
        <v>4</v>
      </c>
      <c r="G76" s="22">
        <v>3</v>
      </c>
      <c r="H76" s="22">
        <v>2</v>
      </c>
      <c r="I76" s="22">
        <v>3</v>
      </c>
      <c r="J76" s="22">
        <v>3</v>
      </c>
      <c r="K76" s="22">
        <v>4</v>
      </c>
      <c r="L76" s="22">
        <v>3</v>
      </c>
      <c r="M76" s="22">
        <v>3</v>
      </c>
      <c r="N76" s="22">
        <v>3</v>
      </c>
      <c r="O76" s="22">
        <v>3</v>
      </c>
      <c r="P76" s="22"/>
      <c r="Q76" s="22"/>
      <c r="R76" s="22"/>
      <c r="S76" s="22"/>
      <c r="T76" s="22"/>
      <c r="U76" s="22"/>
      <c r="V76" s="177"/>
      <c r="W76" s="177"/>
      <c r="X76" s="22"/>
      <c r="Y76" s="22"/>
      <c r="Z76" s="22"/>
      <c r="AA76" s="177"/>
      <c r="AB76" s="22"/>
      <c r="AC76" s="22"/>
      <c r="AD76" s="22"/>
      <c r="AE76" s="22"/>
      <c r="AF76" s="22"/>
      <c r="AG76" s="22"/>
      <c r="AH76" s="177">
        <f t="shared" si="7"/>
        <v>0</v>
      </c>
      <c r="AI76" s="177">
        <f t="shared" si="8"/>
        <v>1</v>
      </c>
      <c r="AJ76" s="177">
        <f t="shared" si="9"/>
        <v>11</v>
      </c>
      <c r="AK76" s="177">
        <f t="shared" si="10"/>
        <v>2</v>
      </c>
      <c r="AL76" s="176">
        <f t="shared" si="11"/>
        <v>14</v>
      </c>
    </row>
    <row r="77" spans="1:38" x14ac:dyDescent="0.25">
      <c r="A77" s="166">
        <f t="shared" si="12"/>
        <v>73</v>
      </c>
      <c r="B77" s="22">
        <v>2</v>
      </c>
      <c r="C77" s="22">
        <v>2</v>
      </c>
      <c r="D77" s="22">
        <v>2</v>
      </c>
      <c r="E77" s="22">
        <v>2</v>
      </c>
      <c r="F77" s="22">
        <v>3</v>
      </c>
      <c r="G77" s="22">
        <v>2</v>
      </c>
      <c r="H77" s="22">
        <v>3</v>
      </c>
      <c r="I77" s="22">
        <v>3</v>
      </c>
      <c r="J77" s="22">
        <v>3</v>
      </c>
      <c r="K77" s="22">
        <v>3</v>
      </c>
      <c r="L77" s="22">
        <v>3</v>
      </c>
      <c r="M77" s="22">
        <v>4</v>
      </c>
      <c r="N77" s="22">
        <v>4</v>
      </c>
      <c r="O77" s="22">
        <v>3</v>
      </c>
      <c r="P77" s="22"/>
      <c r="Q77" s="22"/>
      <c r="R77" s="22"/>
      <c r="S77" s="22"/>
      <c r="T77" s="22"/>
      <c r="U77" s="22"/>
      <c r="V77" s="177"/>
      <c r="W77" s="177"/>
      <c r="X77" s="22"/>
      <c r="Y77" s="22"/>
      <c r="Z77" s="177"/>
      <c r="AA77" s="22"/>
      <c r="AB77" s="22"/>
      <c r="AC77" s="22"/>
      <c r="AD77" s="22"/>
      <c r="AE77" s="22"/>
      <c r="AF77" s="22"/>
      <c r="AG77" s="22"/>
      <c r="AH77" s="177">
        <f t="shared" si="7"/>
        <v>0</v>
      </c>
      <c r="AI77" s="177">
        <f t="shared" si="8"/>
        <v>5</v>
      </c>
      <c r="AJ77" s="177">
        <f t="shared" si="9"/>
        <v>7</v>
      </c>
      <c r="AK77" s="177">
        <f t="shared" si="10"/>
        <v>2</v>
      </c>
      <c r="AL77" s="176">
        <f t="shared" ref="AL77:AL85" si="13">SUM(AH77:AK77)</f>
        <v>14</v>
      </c>
    </row>
    <row r="78" spans="1:38" x14ac:dyDescent="0.25">
      <c r="A78" s="166">
        <f t="shared" si="12"/>
        <v>74</v>
      </c>
      <c r="B78" s="22">
        <v>2</v>
      </c>
      <c r="C78" s="22">
        <v>2</v>
      </c>
      <c r="D78" s="22">
        <v>2</v>
      </c>
      <c r="E78" s="22">
        <v>2</v>
      </c>
      <c r="F78" s="22">
        <v>3</v>
      </c>
      <c r="G78" s="22">
        <v>2</v>
      </c>
      <c r="H78" s="22">
        <v>3</v>
      </c>
      <c r="I78" s="22">
        <v>2</v>
      </c>
      <c r="J78" s="22">
        <v>2</v>
      </c>
      <c r="K78" s="22">
        <v>4</v>
      </c>
      <c r="L78" s="22">
        <v>2</v>
      </c>
      <c r="M78" s="22">
        <v>3</v>
      </c>
      <c r="N78" s="22">
        <v>3</v>
      </c>
      <c r="O78" s="22">
        <v>2</v>
      </c>
      <c r="P78" s="22"/>
      <c r="Q78" s="22"/>
      <c r="R78" s="22"/>
      <c r="S78" s="22"/>
      <c r="T78" s="22"/>
      <c r="U78" s="22"/>
      <c r="V78" s="177"/>
      <c r="W78" s="177"/>
      <c r="X78" s="22"/>
      <c r="Y78" s="22"/>
      <c r="Z78" s="22"/>
      <c r="AA78" s="22"/>
      <c r="AB78" s="22"/>
      <c r="AC78" s="22"/>
      <c r="AD78" s="22"/>
      <c r="AE78" s="22"/>
      <c r="AF78" s="22"/>
      <c r="AG78" s="22"/>
      <c r="AH78" s="177">
        <f t="shared" si="7"/>
        <v>0</v>
      </c>
      <c r="AI78" s="177">
        <f t="shared" si="8"/>
        <v>9</v>
      </c>
      <c r="AJ78" s="177">
        <f t="shared" si="9"/>
        <v>4</v>
      </c>
      <c r="AK78" s="177">
        <f t="shared" si="10"/>
        <v>1</v>
      </c>
      <c r="AL78" s="176">
        <f t="shared" si="13"/>
        <v>14</v>
      </c>
    </row>
    <row r="79" spans="1:38" x14ac:dyDescent="0.25">
      <c r="A79" s="166">
        <f t="shared" si="12"/>
        <v>75</v>
      </c>
      <c r="B79" s="22">
        <v>2</v>
      </c>
      <c r="C79" s="22">
        <v>2</v>
      </c>
      <c r="D79" s="22">
        <v>3</v>
      </c>
      <c r="E79" s="22">
        <v>3</v>
      </c>
      <c r="F79" s="22">
        <v>3</v>
      </c>
      <c r="G79" s="22">
        <v>2</v>
      </c>
      <c r="H79" s="22">
        <v>2</v>
      </c>
      <c r="I79" s="22">
        <v>3</v>
      </c>
      <c r="J79" s="22">
        <v>3</v>
      </c>
      <c r="K79" s="22">
        <v>4</v>
      </c>
      <c r="L79" s="22">
        <v>3</v>
      </c>
      <c r="M79" s="22">
        <v>3</v>
      </c>
      <c r="N79" s="22">
        <v>3</v>
      </c>
      <c r="O79" s="22">
        <v>3</v>
      </c>
      <c r="P79" s="22"/>
      <c r="Q79" s="22"/>
      <c r="R79" s="22"/>
      <c r="S79" s="22"/>
      <c r="T79" s="22"/>
      <c r="U79" s="22"/>
      <c r="V79" s="177"/>
      <c r="W79" s="177"/>
      <c r="X79" s="22"/>
      <c r="Y79" s="22"/>
      <c r="Z79" s="22"/>
      <c r="AA79" s="22"/>
      <c r="AB79" s="22"/>
      <c r="AC79" s="22"/>
      <c r="AD79" s="22"/>
      <c r="AE79" s="22"/>
      <c r="AF79" s="22"/>
      <c r="AG79" s="22"/>
      <c r="AH79" s="177">
        <f t="shared" si="7"/>
        <v>0</v>
      </c>
      <c r="AI79" s="177">
        <f t="shared" si="8"/>
        <v>4</v>
      </c>
      <c r="AJ79" s="177">
        <f t="shared" si="9"/>
        <v>9</v>
      </c>
      <c r="AK79" s="177">
        <f t="shared" si="10"/>
        <v>1</v>
      </c>
      <c r="AL79" s="176">
        <f t="shared" si="13"/>
        <v>14</v>
      </c>
    </row>
    <row r="80" spans="1:38" x14ac:dyDescent="0.25">
      <c r="A80" s="166">
        <f t="shared" si="12"/>
        <v>76</v>
      </c>
      <c r="B80" s="22">
        <v>2</v>
      </c>
      <c r="C80" s="22">
        <v>2</v>
      </c>
      <c r="D80" s="22">
        <v>3</v>
      </c>
      <c r="E80" s="22">
        <v>3</v>
      </c>
      <c r="F80" s="22">
        <v>3</v>
      </c>
      <c r="G80" s="22">
        <v>2</v>
      </c>
      <c r="H80" s="22">
        <v>3</v>
      </c>
      <c r="I80" s="22">
        <v>3</v>
      </c>
      <c r="J80" s="22">
        <v>3</v>
      </c>
      <c r="K80" s="22">
        <v>4</v>
      </c>
      <c r="L80" s="22">
        <v>3</v>
      </c>
      <c r="M80" s="22">
        <v>4</v>
      </c>
      <c r="N80" s="22">
        <v>4</v>
      </c>
      <c r="O80" s="22">
        <v>3</v>
      </c>
      <c r="P80" s="22"/>
      <c r="Q80" s="22"/>
      <c r="R80" s="22"/>
      <c r="S80" s="22"/>
      <c r="T80" s="22"/>
      <c r="U80" s="22"/>
      <c r="V80" s="177"/>
      <c r="W80" s="177"/>
      <c r="X80" s="22"/>
      <c r="Y80" s="22"/>
      <c r="Z80" s="22"/>
      <c r="AA80" s="22"/>
      <c r="AB80" s="22"/>
      <c r="AC80" s="22"/>
      <c r="AD80" s="22"/>
      <c r="AE80" s="22"/>
      <c r="AF80" s="22"/>
      <c r="AG80" s="22"/>
      <c r="AH80" s="177">
        <f t="shared" si="7"/>
        <v>0</v>
      </c>
      <c r="AI80" s="177">
        <f t="shared" si="8"/>
        <v>3</v>
      </c>
      <c r="AJ80" s="177">
        <f t="shared" si="9"/>
        <v>8</v>
      </c>
      <c r="AK80" s="177">
        <f t="shared" si="10"/>
        <v>3</v>
      </c>
      <c r="AL80" s="176">
        <f t="shared" si="13"/>
        <v>14</v>
      </c>
    </row>
    <row r="81" spans="1:38" x14ac:dyDescent="0.25">
      <c r="A81" s="166">
        <f t="shared" si="12"/>
        <v>77</v>
      </c>
      <c r="B81" s="22">
        <v>2</v>
      </c>
      <c r="C81" s="22">
        <v>2</v>
      </c>
      <c r="D81" s="22">
        <v>3</v>
      </c>
      <c r="E81" s="22">
        <v>2</v>
      </c>
      <c r="F81" s="22">
        <v>3</v>
      </c>
      <c r="G81" s="22">
        <v>2</v>
      </c>
      <c r="H81" s="22">
        <v>3</v>
      </c>
      <c r="I81" s="22">
        <v>3</v>
      </c>
      <c r="J81" s="22">
        <v>3</v>
      </c>
      <c r="K81" s="22">
        <v>3</v>
      </c>
      <c r="L81" s="22">
        <v>3</v>
      </c>
      <c r="M81" s="22">
        <v>3</v>
      </c>
      <c r="N81" s="22">
        <v>3</v>
      </c>
      <c r="O81" s="22">
        <v>3</v>
      </c>
      <c r="P81" s="22"/>
      <c r="Q81" s="22"/>
      <c r="R81" s="22"/>
      <c r="S81" s="22"/>
      <c r="T81" s="22"/>
      <c r="U81" s="22"/>
      <c r="V81" s="177"/>
      <c r="W81" s="177"/>
      <c r="X81" s="22"/>
      <c r="Y81" s="22"/>
      <c r="Z81" s="22"/>
      <c r="AA81" s="22"/>
      <c r="AB81" s="22"/>
      <c r="AC81" s="22"/>
      <c r="AD81" s="22"/>
      <c r="AE81" s="22"/>
      <c r="AF81" s="22"/>
      <c r="AG81" s="22"/>
      <c r="AH81" s="177">
        <f t="shared" si="7"/>
        <v>0</v>
      </c>
      <c r="AI81" s="177">
        <f t="shared" si="8"/>
        <v>4</v>
      </c>
      <c r="AJ81" s="177">
        <f t="shared" si="9"/>
        <v>10</v>
      </c>
      <c r="AK81" s="177">
        <f t="shared" si="10"/>
        <v>0</v>
      </c>
      <c r="AL81" s="176">
        <f t="shared" si="13"/>
        <v>14</v>
      </c>
    </row>
    <row r="82" spans="1:38" x14ac:dyDescent="0.25">
      <c r="A82" s="166">
        <f t="shared" si="12"/>
        <v>78</v>
      </c>
      <c r="B82" s="22">
        <v>2</v>
      </c>
      <c r="C82" s="22">
        <v>3</v>
      </c>
      <c r="D82" s="22">
        <v>3</v>
      </c>
      <c r="E82" s="22">
        <v>3</v>
      </c>
      <c r="F82" s="22">
        <v>2</v>
      </c>
      <c r="G82" s="22">
        <v>2</v>
      </c>
      <c r="H82" s="22">
        <v>2</v>
      </c>
      <c r="I82" s="22">
        <v>3</v>
      </c>
      <c r="J82" s="22">
        <v>3</v>
      </c>
      <c r="K82" s="22">
        <v>3</v>
      </c>
      <c r="L82" s="22">
        <v>3</v>
      </c>
      <c r="M82" s="22">
        <v>4</v>
      </c>
      <c r="N82" s="22">
        <v>4</v>
      </c>
      <c r="O82" s="22">
        <v>3</v>
      </c>
      <c r="P82" s="22"/>
      <c r="Q82" s="22"/>
      <c r="R82" s="22"/>
      <c r="S82" s="22"/>
      <c r="T82" s="22"/>
      <c r="U82" s="22"/>
      <c r="V82" s="177"/>
      <c r="W82" s="177"/>
      <c r="X82" s="22"/>
      <c r="Y82" s="22"/>
      <c r="Z82" s="22"/>
      <c r="AA82" s="22"/>
      <c r="AB82" s="22"/>
      <c r="AC82" s="22"/>
      <c r="AD82" s="22"/>
      <c r="AE82" s="22"/>
      <c r="AF82" s="22"/>
      <c r="AG82" s="22"/>
      <c r="AH82" s="177">
        <f t="shared" si="7"/>
        <v>0</v>
      </c>
      <c r="AI82" s="177">
        <f t="shared" si="8"/>
        <v>4</v>
      </c>
      <c r="AJ82" s="177">
        <f t="shared" si="9"/>
        <v>8</v>
      </c>
      <c r="AK82" s="177">
        <f t="shared" si="10"/>
        <v>2</v>
      </c>
      <c r="AL82" s="176">
        <f t="shared" si="13"/>
        <v>14</v>
      </c>
    </row>
    <row r="83" spans="1:38" x14ac:dyDescent="0.25">
      <c r="A83" s="166">
        <f t="shared" si="12"/>
        <v>79</v>
      </c>
      <c r="B83" s="22">
        <v>2</v>
      </c>
      <c r="C83" s="22">
        <v>3</v>
      </c>
      <c r="D83" s="22">
        <v>3</v>
      </c>
      <c r="E83" s="22">
        <v>3</v>
      </c>
      <c r="F83" s="22">
        <v>3</v>
      </c>
      <c r="G83" s="22">
        <v>2</v>
      </c>
      <c r="H83" s="22">
        <v>3</v>
      </c>
      <c r="I83" s="22">
        <v>2</v>
      </c>
      <c r="J83" s="22">
        <v>2</v>
      </c>
      <c r="K83" s="22">
        <v>3</v>
      </c>
      <c r="L83" s="22">
        <v>3</v>
      </c>
      <c r="M83" s="22">
        <v>3</v>
      </c>
      <c r="N83" s="22">
        <v>3</v>
      </c>
      <c r="O83" s="22">
        <v>3</v>
      </c>
      <c r="P83" s="22"/>
      <c r="Q83" s="22"/>
      <c r="R83" s="22"/>
      <c r="S83" s="22"/>
      <c r="T83" s="22"/>
      <c r="U83" s="22"/>
      <c r="V83" s="177"/>
      <c r="W83" s="177"/>
      <c r="X83" s="22"/>
      <c r="Y83" s="22"/>
      <c r="Z83" s="22"/>
      <c r="AA83" s="22"/>
      <c r="AB83" s="22"/>
      <c r="AC83" s="22"/>
      <c r="AD83" s="22"/>
      <c r="AE83" s="22"/>
      <c r="AF83" s="22"/>
      <c r="AG83" s="22"/>
      <c r="AH83" s="177">
        <f t="shared" si="7"/>
        <v>0</v>
      </c>
      <c r="AI83" s="177">
        <f t="shared" si="8"/>
        <v>4</v>
      </c>
      <c r="AJ83" s="177">
        <f t="shared" si="9"/>
        <v>10</v>
      </c>
      <c r="AK83" s="177">
        <f t="shared" si="10"/>
        <v>0</v>
      </c>
      <c r="AL83" s="176">
        <f t="shared" si="13"/>
        <v>14</v>
      </c>
    </row>
    <row r="84" spans="1:38" x14ac:dyDescent="0.25">
      <c r="A84" s="166">
        <f t="shared" si="12"/>
        <v>80</v>
      </c>
      <c r="B84" s="22">
        <v>2</v>
      </c>
      <c r="C84" s="22">
        <v>3</v>
      </c>
      <c r="D84" s="22">
        <v>4</v>
      </c>
      <c r="E84" s="22">
        <v>3</v>
      </c>
      <c r="F84" s="22">
        <v>4</v>
      </c>
      <c r="G84" s="22">
        <v>2</v>
      </c>
      <c r="H84" s="22">
        <v>3</v>
      </c>
      <c r="I84" s="22">
        <v>3</v>
      </c>
      <c r="J84" s="22">
        <v>3</v>
      </c>
      <c r="K84" s="22">
        <v>3</v>
      </c>
      <c r="L84" s="22">
        <v>4</v>
      </c>
      <c r="M84" s="22">
        <v>4</v>
      </c>
      <c r="N84" s="22">
        <v>4</v>
      </c>
      <c r="O84" s="22">
        <v>4</v>
      </c>
      <c r="P84" s="22"/>
      <c r="Q84" s="22"/>
      <c r="R84" s="22"/>
      <c r="S84" s="22"/>
      <c r="T84" s="22"/>
      <c r="U84" s="22"/>
      <c r="V84" s="22"/>
      <c r="W84" s="177"/>
      <c r="X84" s="22"/>
      <c r="Y84" s="22"/>
      <c r="Z84" s="22"/>
      <c r="AA84" s="22"/>
      <c r="AB84" s="22"/>
      <c r="AC84" s="22"/>
      <c r="AD84" s="22"/>
      <c r="AE84" s="22"/>
      <c r="AF84" s="22"/>
      <c r="AG84" s="22"/>
      <c r="AH84" s="177">
        <f t="shared" si="7"/>
        <v>0</v>
      </c>
      <c r="AI84" s="177">
        <f t="shared" si="8"/>
        <v>2</v>
      </c>
      <c r="AJ84" s="177">
        <f t="shared" si="9"/>
        <v>6</v>
      </c>
      <c r="AK84" s="177">
        <f t="shared" si="10"/>
        <v>6</v>
      </c>
      <c r="AL84" s="176">
        <f t="shared" si="13"/>
        <v>14</v>
      </c>
    </row>
    <row r="85" spans="1:38" x14ac:dyDescent="0.25">
      <c r="A85" s="166">
        <f t="shared" si="12"/>
        <v>81</v>
      </c>
      <c r="B85" s="22">
        <v>2</v>
      </c>
      <c r="C85" s="22">
        <v>3</v>
      </c>
      <c r="D85" s="22">
        <v>4</v>
      </c>
      <c r="E85" s="22">
        <v>3</v>
      </c>
      <c r="F85" s="22">
        <v>4</v>
      </c>
      <c r="G85" s="22">
        <v>2</v>
      </c>
      <c r="H85" s="22">
        <v>3</v>
      </c>
      <c r="I85" s="22">
        <v>2</v>
      </c>
      <c r="J85" s="22">
        <v>2</v>
      </c>
      <c r="K85" s="22">
        <v>3</v>
      </c>
      <c r="L85" s="22">
        <v>3</v>
      </c>
      <c r="M85" s="22">
        <v>4</v>
      </c>
      <c r="N85" s="22">
        <v>4</v>
      </c>
      <c r="O85" s="22">
        <v>4</v>
      </c>
      <c r="P85" s="22"/>
      <c r="Q85" s="22"/>
      <c r="R85" s="22"/>
      <c r="S85" s="22"/>
      <c r="T85" s="22"/>
      <c r="U85" s="22"/>
      <c r="V85" s="22"/>
      <c r="W85" s="177"/>
      <c r="X85" s="22"/>
      <c r="Y85" s="22"/>
      <c r="Z85" s="22"/>
      <c r="AA85" s="22"/>
      <c r="AB85" s="22"/>
      <c r="AC85" s="22"/>
      <c r="AD85" s="22"/>
      <c r="AE85" s="22"/>
      <c r="AF85" s="22"/>
      <c r="AG85" s="22"/>
      <c r="AH85" s="177">
        <f t="shared" si="7"/>
        <v>0</v>
      </c>
      <c r="AI85" s="177">
        <f t="shared" si="8"/>
        <v>4</v>
      </c>
      <c r="AJ85" s="177">
        <f t="shared" si="9"/>
        <v>5</v>
      </c>
      <c r="AK85" s="177">
        <f t="shared" si="10"/>
        <v>5</v>
      </c>
      <c r="AL85" s="176">
        <f t="shared" si="13"/>
        <v>14</v>
      </c>
    </row>
    <row r="88" spans="1:38" x14ac:dyDescent="0.25">
      <c r="B88" s="246"/>
      <c r="C88" s="19" t="s">
        <v>304</v>
      </c>
      <c r="D88" s="257" t="s">
        <v>305</v>
      </c>
      <c r="E88" s="257"/>
      <c r="F88" s="257"/>
      <c r="G88" s="257"/>
    </row>
  </sheetData>
  <mergeCells count="37">
    <mergeCell ref="A1:AL1"/>
    <mergeCell ref="A2:AL2"/>
    <mergeCell ref="A3:A4"/>
    <mergeCell ref="B3:B4"/>
    <mergeCell ref="C3:C4"/>
    <mergeCell ref="D3:D4"/>
    <mergeCell ref="E3:E4"/>
    <mergeCell ref="F3:F4"/>
    <mergeCell ref="G3:G4"/>
    <mergeCell ref="H3:H4"/>
    <mergeCell ref="I3:I4"/>
    <mergeCell ref="J3:J4"/>
    <mergeCell ref="K3:K4"/>
    <mergeCell ref="L3:L4"/>
    <mergeCell ref="M3:M4"/>
    <mergeCell ref="AB3:AB4"/>
    <mergeCell ref="N3:N4"/>
    <mergeCell ref="O3:O4"/>
    <mergeCell ref="P3:P4"/>
    <mergeCell ref="Q3:Q4"/>
    <mergeCell ref="R3:R4"/>
    <mergeCell ref="D88:G88"/>
    <mergeCell ref="AH3:AL3"/>
    <mergeCell ref="X3:X4"/>
    <mergeCell ref="Y3:Y4"/>
    <mergeCell ref="Z3:Z4"/>
    <mergeCell ref="AA3:AA4"/>
    <mergeCell ref="AF3:AF4"/>
    <mergeCell ref="AC3:AC4"/>
    <mergeCell ref="AD3:AD4"/>
    <mergeCell ref="AE3:AE4"/>
    <mergeCell ref="AG3:AG4"/>
    <mergeCell ref="S3:S4"/>
    <mergeCell ref="T3:T4"/>
    <mergeCell ref="U3:U4"/>
    <mergeCell ref="V3:V4"/>
    <mergeCell ref="W3:W4"/>
  </mergeCells>
  <pageMargins left="1.95" right="0.7" top="0.73" bottom="0.84" header="0.3" footer="0.3"/>
  <pageSetup paperSize="5" scale="75"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59"/>
  <sheetViews>
    <sheetView tabSelected="1" topLeftCell="D1" workbookViewId="0">
      <selection activeCell="Q7" sqref="Q7"/>
    </sheetView>
  </sheetViews>
  <sheetFormatPr defaultColWidth="26.42578125" defaultRowHeight="12.75" x14ac:dyDescent="0.2"/>
  <cols>
    <col min="1" max="1" width="5" style="60" customWidth="1"/>
    <col min="2" max="2" width="1.42578125" style="109" customWidth="1"/>
    <col min="3" max="3" width="77" style="60" customWidth="1"/>
    <col min="4" max="5" width="6.7109375" style="61" customWidth="1"/>
    <col min="6" max="6" width="6.42578125" style="61" customWidth="1"/>
    <col min="7" max="7" width="6.7109375" style="61" customWidth="1"/>
    <col min="8" max="9" width="6.7109375" style="63" hidden="1" customWidth="1"/>
    <col min="10" max="10" width="9.140625" style="64" customWidth="1"/>
    <col min="11" max="11" width="18.85546875" style="64" customWidth="1"/>
    <col min="12" max="12" width="18" style="64" customWidth="1"/>
    <col min="13" max="13" width="21.28515625" style="60" customWidth="1"/>
    <col min="14" max="14" width="37.42578125" style="60" hidden="1" customWidth="1"/>
    <col min="15" max="15" width="10.5703125" style="61" hidden="1" customWidth="1"/>
    <col min="16" max="16" width="18.85546875" style="60" customWidth="1"/>
    <col min="17" max="16384" width="26.42578125" style="60"/>
  </cols>
  <sheetData>
    <row r="1" spans="1:16" ht="15.75" x14ac:dyDescent="0.25">
      <c r="A1" s="267" t="s">
        <v>191</v>
      </c>
      <c r="B1" s="267"/>
      <c r="C1" s="267"/>
      <c r="D1" s="267"/>
      <c r="E1" s="267"/>
      <c r="F1" s="267"/>
      <c r="G1" s="267"/>
      <c r="H1" s="267"/>
      <c r="I1" s="267"/>
      <c r="J1" s="267"/>
      <c r="K1" s="267"/>
      <c r="L1" s="267"/>
      <c r="M1" s="267"/>
      <c r="N1" s="267"/>
      <c r="O1" s="267"/>
      <c r="P1" s="267"/>
    </row>
    <row r="2" spans="1:16" ht="18" x14ac:dyDescent="0.25">
      <c r="A2" s="266" t="s">
        <v>300</v>
      </c>
      <c r="B2" s="266"/>
      <c r="C2" s="266"/>
      <c r="D2" s="266"/>
      <c r="E2" s="266"/>
      <c r="F2" s="266"/>
      <c r="G2" s="266"/>
      <c r="H2" s="266"/>
      <c r="I2" s="266"/>
      <c r="J2" s="266"/>
      <c r="K2" s="266"/>
      <c r="L2" s="266"/>
      <c r="M2" s="266"/>
      <c r="N2" s="266"/>
      <c r="O2" s="266"/>
      <c r="P2" s="266"/>
    </row>
    <row r="3" spans="1:16" ht="19.5" thickBot="1" x14ac:dyDescent="0.35">
      <c r="B3" s="62"/>
    </row>
    <row r="4" spans="1:16" ht="15.75" customHeight="1" x14ac:dyDescent="0.2">
      <c r="A4" s="276" t="s">
        <v>62</v>
      </c>
      <c r="B4" s="277"/>
      <c r="C4" s="280" t="s">
        <v>104</v>
      </c>
      <c r="D4" s="282" t="s">
        <v>3</v>
      </c>
      <c r="E4" s="283"/>
      <c r="F4" s="283"/>
      <c r="G4" s="283"/>
      <c r="H4" s="158"/>
      <c r="I4" s="158"/>
      <c r="J4" s="159"/>
      <c r="K4" s="284" t="s">
        <v>192</v>
      </c>
      <c r="L4" s="284" t="s">
        <v>193</v>
      </c>
      <c r="M4" s="284" t="s">
        <v>194</v>
      </c>
      <c r="N4" s="269" t="s">
        <v>105</v>
      </c>
      <c r="O4" s="271" t="s">
        <v>195</v>
      </c>
      <c r="P4" s="65"/>
    </row>
    <row r="5" spans="1:16" ht="63.75" customHeight="1" thickBot="1" x14ac:dyDescent="0.25">
      <c r="A5" s="278"/>
      <c r="B5" s="279"/>
      <c r="C5" s="281"/>
      <c r="D5" s="160">
        <v>1</v>
      </c>
      <c r="E5" s="160">
        <v>2</v>
      </c>
      <c r="F5" s="160">
        <v>3</v>
      </c>
      <c r="G5" s="160">
        <v>4</v>
      </c>
      <c r="H5" s="161"/>
      <c r="I5" s="161"/>
      <c r="J5" s="162" t="s">
        <v>196</v>
      </c>
      <c r="K5" s="285"/>
      <c r="L5" s="285"/>
      <c r="M5" s="285"/>
      <c r="N5" s="270"/>
      <c r="O5" s="272"/>
      <c r="P5" s="66" t="s">
        <v>197</v>
      </c>
    </row>
    <row r="6" spans="1:16" ht="16.5" thickBot="1" x14ac:dyDescent="0.3">
      <c r="A6" s="67">
        <v>1</v>
      </c>
      <c r="B6" s="68"/>
      <c r="C6" s="69">
        <v>2</v>
      </c>
      <c r="D6" s="273">
        <v>3</v>
      </c>
      <c r="E6" s="274"/>
      <c r="F6" s="274"/>
      <c r="G6" s="275"/>
      <c r="H6" s="70"/>
      <c r="I6" s="70"/>
      <c r="J6" s="71">
        <v>4</v>
      </c>
      <c r="K6" s="71">
        <v>5</v>
      </c>
      <c r="L6" s="71">
        <v>6</v>
      </c>
      <c r="M6" s="71">
        <v>7</v>
      </c>
      <c r="N6" s="72">
        <v>3</v>
      </c>
      <c r="O6" s="73">
        <v>4</v>
      </c>
      <c r="P6" s="74"/>
    </row>
    <row r="7" spans="1:16" ht="16.5" thickBot="1" x14ac:dyDescent="0.25">
      <c r="A7" s="75" t="s">
        <v>66</v>
      </c>
      <c r="B7" s="76"/>
      <c r="C7" s="77" t="s">
        <v>65</v>
      </c>
      <c r="D7" s="78"/>
      <c r="E7" s="78"/>
      <c r="F7" s="78"/>
      <c r="G7" s="78"/>
      <c r="H7" s="79"/>
      <c r="I7" s="79"/>
      <c r="J7" s="182">
        <f>'ELP2'!E8</f>
        <v>3</v>
      </c>
      <c r="K7" s="53" t="str">
        <f>IF(J7=1,"Tidak Memadai",IF(J7=2,"Kurang Memadai",IF(J7=3,"Cukup Memadai","Memadai")))</f>
        <v>Cukup Memadai</v>
      </c>
      <c r="L7" s="80"/>
      <c r="M7" s="81"/>
      <c r="N7" s="82"/>
      <c r="O7" s="78"/>
      <c r="P7" s="74"/>
    </row>
    <row r="8" spans="1:16" ht="31.5" x14ac:dyDescent="0.2">
      <c r="A8" s="128">
        <v>1</v>
      </c>
      <c r="B8" s="83"/>
      <c r="C8" s="84" t="str">
        <f>'ELP2'!J8</f>
        <v>Pimpinan memberikan keteladanan dalam hal integritas dan etika pada tingkah laku sehari‐hari</v>
      </c>
      <c r="D8" s="85">
        <f>'ELP2'!M8</f>
        <v>0</v>
      </c>
      <c r="E8" s="85">
        <f>'ELP2'!N8</f>
        <v>2</v>
      </c>
      <c r="F8" s="85">
        <f>'ELP2'!O8</f>
        <v>6</v>
      </c>
      <c r="G8" s="85">
        <f>'ELP2'!P8</f>
        <v>6</v>
      </c>
      <c r="H8" s="86">
        <f>((D8*1)+(E8*2)+(F8*3)+(G8*4))/38</f>
        <v>1.2105263157894737</v>
      </c>
      <c r="I8" s="86">
        <f>H8-J8</f>
        <v>-1.7894736842105263</v>
      </c>
      <c r="J8" s="87">
        <f>'ELP2'!L8</f>
        <v>3</v>
      </c>
      <c r="K8" s="53" t="str">
        <f t="shared" ref="K8:K71" si="0">IF(J8=1,"Tidak Memadai",IF(J8=2,"Kurang Memadai",IF(J8=3,"Cukup Memadai","Memadai")))</f>
        <v>Cukup Memadai</v>
      </c>
      <c r="L8" s="81"/>
      <c r="M8" s="81"/>
      <c r="N8" s="88" t="s">
        <v>198</v>
      </c>
      <c r="O8" s="75">
        <f t="shared" ref="O8:O17" si="1">SUM(D8:G8)</f>
        <v>14</v>
      </c>
      <c r="P8" s="74"/>
    </row>
    <row r="9" spans="1:16" ht="31.5" x14ac:dyDescent="0.2">
      <c r="A9" s="128">
        <f>A8+1</f>
        <v>2</v>
      </c>
      <c r="B9" s="83"/>
      <c r="C9" s="84" t="str">
        <f>'ELP2'!J9</f>
        <v>Aturan perilaku (misalnya kode etik, pakta integritas, dan aturan perilaku pegawai)</v>
      </c>
      <c r="D9" s="85">
        <f>'ELP2'!M9</f>
        <v>0</v>
      </c>
      <c r="E9" s="85">
        <f>'ELP2'!N9</f>
        <v>0</v>
      </c>
      <c r="F9" s="85">
        <f>'ELP2'!O9</f>
        <v>14</v>
      </c>
      <c r="G9" s="85">
        <f>'ELP2'!P9</f>
        <v>0</v>
      </c>
      <c r="H9" s="86">
        <f>((D9*1)+(E9*2)+(F9*3)+(G9*4))/38</f>
        <v>1.1052631578947369</v>
      </c>
      <c r="I9" s="86">
        <f t="shared" ref="I9:I27" si="2">H9-J9</f>
        <v>-1.8947368421052631</v>
      </c>
      <c r="J9" s="87">
        <f>'ELP2'!L9</f>
        <v>3</v>
      </c>
      <c r="K9" s="53" t="str">
        <f t="shared" si="0"/>
        <v>Cukup Memadai</v>
      </c>
      <c r="L9" s="81"/>
      <c r="M9" s="81"/>
      <c r="N9" s="89" t="s">
        <v>199</v>
      </c>
      <c r="O9" s="75">
        <f t="shared" si="1"/>
        <v>14</v>
      </c>
      <c r="P9" s="74"/>
    </row>
    <row r="10" spans="1:16" ht="15.75" x14ac:dyDescent="0.2">
      <c r="A10" s="128">
        <f t="shared" ref="A10:A78" si="3">A9+1</f>
        <v>3</v>
      </c>
      <c r="B10" s="83"/>
      <c r="C10" s="84" t="str">
        <f>'ELP2'!J10</f>
        <v>Rekan‐rekan kerja berperilaku sesuai dengan nilai‐nilai integritas dan etika</v>
      </c>
      <c r="D10" s="85">
        <f>'ELP2'!M10</f>
        <v>0</v>
      </c>
      <c r="E10" s="85">
        <f>'ELP2'!N10</f>
        <v>4</v>
      </c>
      <c r="F10" s="85">
        <f>'ELP2'!O10</f>
        <v>8</v>
      </c>
      <c r="G10" s="85">
        <f>'ELP2'!P10</f>
        <v>2</v>
      </c>
      <c r="H10" s="86">
        <f t="shared" ref="H10:H24" si="4">((D10*1)+(E10*2)+(F10*3)+(G10*4))/38</f>
        <v>1.0526315789473684</v>
      </c>
      <c r="I10" s="86">
        <f t="shared" si="2"/>
        <v>-1.9473684210526316</v>
      </c>
      <c r="J10" s="87">
        <f>'ELP2'!L10</f>
        <v>3</v>
      </c>
      <c r="K10" s="53" t="str">
        <f t="shared" si="0"/>
        <v>Cukup Memadai</v>
      </c>
      <c r="L10" s="87"/>
      <c r="M10" s="90"/>
      <c r="N10" s="88" t="s">
        <v>198</v>
      </c>
      <c r="O10" s="75">
        <f t="shared" si="1"/>
        <v>14</v>
      </c>
      <c r="P10" s="74"/>
    </row>
    <row r="11" spans="1:16" ht="15.75" x14ac:dyDescent="0.2">
      <c r="A11" s="128">
        <f t="shared" si="3"/>
        <v>4</v>
      </c>
      <c r="B11" s="83"/>
      <c r="C11" s="91" t="str">
        <f>'ELP2'!J11</f>
        <v xml:space="preserve">Pegawai  memperoleh penghargaan yang sepadan dengan prestasi kerjanya  </v>
      </c>
      <c r="D11" s="85">
        <f>'ELP2'!M11</f>
        <v>2</v>
      </c>
      <c r="E11" s="85">
        <f>'ELP2'!N11</f>
        <v>8</v>
      </c>
      <c r="F11" s="85">
        <f>'ELP2'!O11</f>
        <v>2</v>
      </c>
      <c r="G11" s="85">
        <f>'ELP2'!P11</f>
        <v>1</v>
      </c>
      <c r="H11" s="86">
        <f t="shared" si="4"/>
        <v>0.73684210526315785</v>
      </c>
      <c r="I11" s="86">
        <f t="shared" si="2"/>
        <v>-1.263157894736842</v>
      </c>
      <c r="J11" s="87">
        <f>'ELP2'!L11</f>
        <v>2</v>
      </c>
      <c r="K11" s="53" t="str">
        <f t="shared" si="0"/>
        <v>Kurang Memadai</v>
      </c>
      <c r="L11" s="81"/>
      <c r="M11" s="81"/>
      <c r="N11" s="88" t="s">
        <v>198</v>
      </c>
      <c r="O11" s="75">
        <f t="shared" si="1"/>
        <v>13</v>
      </c>
      <c r="P11" s="74"/>
    </row>
    <row r="12" spans="1:16" ht="15.75" customHeight="1" x14ac:dyDescent="0.2">
      <c r="A12" s="128">
        <f t="shared" si="3"/>
        <v>5</v>
      </c>
      <c r="B12" s="83"/>
      <c r="C12" s="84" t="str">
        <f>'ELP2'!J12</f>
        <v>Penghargaan yang diberikan kepada para pegawai  untuk menghindari godaan untuk melanggar hukum, aturan organisasi dan nilai‐nilai etika</v>
      </c>
      <c r="D12" s="85">
        <f>'ELP2'!M12</f>
        <v>3</v>
      </c>
      <c r="E12" s="85">
        <f>'ELP2'!N12</f>
        <v>6</v>
      </c>
      <c r="F12" s="85">
        <f>'ELP2'!O12</f>
        <v>5</v>
      </c>
      <c r="G12" s="85">
        <f>'ELP2'!P12</f>
        <v>0</v>
      </c>
      <c r="H12" s="86">
        <f t="shared" si="4"/>
        <v>0.78947368421052633</v>
      </c>
      <c r="I12" s="86">
        <f t="shared" si="2"/>
        <v>-1.2105263157894737</v>
      </c>
      <c r="J12" s="87">
        <f>'ELP2'!L12</f>
        <v>2</v>
      </c>
      <c r="K12" s="53" t="str">
        <f t="shared" si="0"/>
        <v>Kurang Memadai</v>
      </c>
      <c r="L12" s="81"/>
      <c r="M12" s="81"/>
      <c r="N12" s="88" t="s">
        <v>200</v>
      </c>
      <c r="O12" s="75">
        <f t="shared" si="1"/>
        <v>14</v>
      </c>
      <c r="P12" s="74"/>
    </row>
    <row r="13" spans="1:16" ht="15.75" x14ac:dyDescent="0.2">
      <c r="A13" s="128">
        <f t="shared" si="3"/>
        <v>6</v>
      </c>
      <c r="B13" s="83"/>
      <c r="C13" s="84" t="str">
        <f>'ELP2'!J13</f>
        <v xml:space="preserve">Dokumen pernyataan aturan perilaku disampailan kepada seluruh pegawai.  </v>
      </c>
      <c r="D13" s="85">
        <f>'ELP2'!M13</f>
        <v>0</v>
      </c>
      <c r="E13" s="85">
        <f>'ELP2'!N13</f>
        <v>5</v>
      </c>
      <c r="F13" s="85">
        <f>'ELP2'!O13</f>
        <v>9</v>
      </c>
      <c r="G13" s="85">
        <f>'ELP2'!P13</f>
        <v>0</v>
      </c>
      <c r="H13" s="86">
        <f t="shared" si="4"/>
        <v>0.97368421052631582</v>
      </c>
      <c r="I13" s="86">
        <f t="shared" si="2"/>
        <v>-2.0263157894736841</v>
      </c>
      <c r="J13" s="87">
        <f>'ELP2'!L13</f>
        <v>3</v>
      </c>
      <c r="K13" s="53" t="str">
        <f t="shared" si="0"/>
        <v>Cukup Memadai</v>
      </c>
      <c r="L13" s="81"/>
      <c r="M13" s="81"/>
      <c r="N13" s="88" t="s">
        <v>198</v>
      </c>
      <c r="O13" s="75">
        <f t="shared" si="1"/>
        <v>14</v>
      </c>
      <c r="P13" s="74"/>
    </row>
    <row r="14" spans="1:16" ht="15.75" x14ac:dyDescent="0.2">
      <c r="A14" s="128">
        <f t="shared" si="3"/>
        <v>7</v>
      </c>
      <c r="B14" s="83"/>
      <c r="C14" s="84" t="str">
        <f>'ELP2'!J14</f>
        <v>Contoh bagaimana praktik aturan perilaku dalam situasi sehari‐hari</v>
      </c>
      <c r="D14" s="85">
        <f>'ELP2'!M14</f>
        <v>0</v>
      </c>
      <c r="E14" s="85">
        <f>'ELP2'!N14</f>
        <v>6</v>
      </c>
      <c r="F14" s="85">
        <f>'ELP2'!O14</f>
        <v>8</v>
      </c>
      <c r="G14" s="85">
        <f>'ELP2'!P14</f>
        <v>0</v>
      </c>
      <c r="H14" s="86">
        <f t="shared" si="4"/>
        <v>0.94736842105263153</v>
      </c>
      <c r="I14" s="86">
        <f t="shared" si="2"/>
        <v>-2.0526315789473686</v>
      </c>
      <c r="J14" s="87">
        <f>'ELP2'!L14</f>
        <v>3</v>
      </c>
      <c r="K14" s="53" t="str">
        <f t="shared" si="0"/>
        <v>Cukup Memadai</v>
      </c>
      <c r="L14" s="81"/>
      <c r="M14" s="81"/>
      <c r="N14" s="88" t="s">
        <v>198</v>
      </c>
      <c r="O14" s="75">
        <f t="shared" si="1"/>
        <v>14</v>
      </c>
      <c r="P14" s="92"/>
    </row>
    <row r="15" spans="1:16" ht="31.5" x14ac:dyDescent="0.2">
      <c r="A15" s="128">
        <f t="shared" si="3"/>
        <v>8</v>
      </c>
      <c r="B15" s="83"/>
      <c r="C15" s="84" t="str">
        <f>'ELP2'!J15</f>
        <v>Kebijakan organisasi dan aturan perilaku setiap tahun diinformasikan kepada pihak ketiga (masyarakat, rekanan, instansi lainnya)</v>
      </c>
      <c r="D15" s="85">
        <f>'ELP2'!M15</f>
        <v>0</v>
      </c>
      <c r="E15" s="85">
        <f>'ELP2'!N15</f>
        <v>8</v>
      </c>
      <c r="F15" s="85">
        <f>'ELP2'!O15</f>
        <v>3</v>
      </c>
      <c r="G15" s="85">
        <f>'ELP2'!P15</f>
        <v>3</v>
      </c>
      <c r="H15" s="86">
        <f t="shared" si="4"/>
        <v>0.97368421052631582</v>
      </c>
      <c r="I15" s="86">
        <f t="shared" si="2"/>
        <v>-1.0263157894736841</v>
      </c>
      <c r="J15" s="87">
        <f>'ELP2'!L15</f>
        <v>2</v>
      </c>
      <c r="K15" s="53" t="str">
        <f t="shared" si="0"/>
        <v>Kurang Memadai</v>
      </c>
      <c r="L15" s="81"/>
      <c r="M15" s="81"/>
      <c r="N15" s="88" t="s">
        <v>198</v>
      </c>
      <c r="O15" s="75">
        <f t="shared" si="1"/>
        <v>14</v>
      </c>
      <c r="P15" s="74"/>
    </row>
    <row r="16" spans="1:16" ht="31.5" x14ac:dyDescent="0.2">
      <c r="A16" s="128">
        <f t="shared" si="3"/>
        <v>9</v>
      </c>
      <c r="B16" s="83"/>
      <c r="C16" s="84" t="str">
        <f>'ELP2'!J16</f>
        <v>Media organisasi (majalah/buletin internal, papan pengumuman, situs resmi, dan lain‐lain)  menginformasikan pelaksanaan aturan perilaku</v>
      </c>
      <c r="D16" s="85">
        <f>'ELP2'!M16</f>
        <v>1</v>
      </c>
      <c r="E16" s="85">
        <f>'ELP2'!N16</f>
        <v>5</v>
      </c>
      <c r="F16" s="85">
        <f>'ELP2'!O16</f>
        <v>8</v>
      </c>
      <c r="G16" s="85">
        <f>'ELP2'!P16</f>
        <v>0</v>
      </c>
      <c r="H16" s="86">
        <f t="shared" si="4"/>
        <v>0.92105263157894735</v>
      </c>
      <c r="I16" s="86">
        <f t="shared" si="2"/>
        <v>-2.0789473684210527</v>
      </c>
      <c r="J16" s="87">
        <f>'ELP2'!L16</f>
        <v>3</v>
      </c>
      <c r="K16" s="53" t="str">
        <f t="shared" si="0"/>
        <v>Cukup Memadai</v>
      </c>
      <c r="L16" s="81"/>
      <c r="M16" s="81"/>
      <c r="N16" s="88" t="s">
        <v>198</v>
      </c>
      <c r="O16" s="75">
        <f t="shared" si="1"/>
        <v>14</v>
      </c>
      <c r="P16" s="74"/>
    </row>
    <row r="17" spans="1:16" ht="15.75" x14ac:dyDescent="0.2">
      <c r="A17" s="128">
        <f t="shared" si="3"/>
        <v>10</v>
      </c>
      <c r="B17" s="83"/>
      <c r="C17" s="84" t="str">
        <f>'ELP2'!J17</f>
        <v xml:space="preserve">Seluruh pegawai menandatangani pernyataan aturan perilaku  </v>
      </c>
      <c r="D17" s="85">
        <f>'ELP2'!M17</f>
        <v>3</v>
      </c>
      <c r="E17" s="85">
        <f>'ELP2'!N17</f>
        <v>2</v>
      </c>
      <c r="F17" s="85">
        <f>'ELP2'!O17</f>
        <v>1</v>
      </c>
      <c r="G17" s="85">
        <f>'ELP2'!P17</f>
        <v>8</v>
      </c>
      <c r="H17" s="86">
        <f t="shared" si="4"/>
        <v>1.1052631578947369</v>
      </c>
      <c r="I17" s="86">
        <f t="shared" si="2"/>
        <v>-2.8947368421052628</v>
      </c>
      <c r="J17" s="87">
        <f>'ELP2'!L17</f>
        <v>4</v>
      </c>
      <c r="K17" s="53" t="str">
        <f t="shared" si="0"/>
        <v>Memadai</v>
      </c>
      <c r="L17" s="87"/>
      <c r="M17" s="87"/>
      <c r="N17" s="88" t="s">
        <v>198</v>
      </c>
      <c r="O17" s="75">
        <f t="shared" si="1"/>
        <v>14</v>
      </c>
      <c r="P17" s="74"/>
    </row>
    <row r="18" spans="1:16" ht="15.75" x14ac:dyDescent="0.2">
      <c r="A18" s="128">
        <f t="shared" si="3"/>
        <v>11</v>
      </c>
      <c r="B18" s="83"/>
      <c r="C18" s="84" t="str">
        <f>'ELP2'!J18</f>
        <v>Pernyataan aturan perilaku dibaca oleh pegawai</v>
      </c>
      <c r="D18" s="85">
        <f>'ELP2'!M18</f>
        <v>1</v>
      </c>
      <c r="E18" s="85">
        <f>'ELP2'!N18</f>
        <v>3</v>
      </c>
      <c r="F18" s="85">
        <f>'ELP2'!O18</f>
        <v>3</v>
      </c>
      <c r="G18" s="85">
        <f>'ELP2'!P18</f>
        <v>7</v>
      </c>
      <c r="H18" s="86">
        <f t="shared" si="4"/>
        <v>1.1578947368421053</v>
      </c>
      <c r="I18" s="86">
        <f t="shared" si="2"/>
        <v>-2.8421052631578947</v>
      </c>
      <c r="J18" s="87">
        <f>'ELP2'!L18</f>
        <v>4</v>
      </c>
      <c r="K18" s="53" t="str">
        <f t="shared" si="0"/>
        <v>Memadai</v>
      </c>
      <c r="L18" s="87"/>
      <c r="M18" s="87"/>
      <c r="N18" s="88" t="s">
        <v>198</v>
      </c>
      <c r="O18" s="75">
        <f t="shared" ref="O18:O24" si="5">SUM(D18:G18)</f>
        <v>14</v>
      </c>
      <c r="P18" s="74"/>
    </row>
    <row r="19" spans="1:16" ht="15.75" x14ac:dyDescent="0.2">
      <c r="A19" s="128">
        <f t="shared" si="3"/>
        <v>12</v>
      </c>
      <c r="B19" s="83"/>
      <c r="C19" s="84" t="str">
        <f>'ELP2'!J19</f>
        <v>Pernyataan aturan perilaku dipahami oleh pegawai</v>
      </c>
      <c r="D19" s="85">
        <f>'ELP2'!M19</f>
        <v>0</v>
      </c>
      <c r="E19" s="85">
        <f>'ELP2'!N19</f>
        <v>1</v>
      </c>
      <c r="F19" s="85">
        <f>'ELP2'!O19</f>
        <v>6</v>
      </c>
      <c r="G19" s="85">
        <f>'ELP2'!P19</f>
        <v>7</v>
      </c>
      <c r="H19" s="86">
        <f t="shared" si="4"/>
        <v>1.263157894736842</v>
      </c>
      <c r="I19" s="86">
        <f t="shared" si="2"/>
        <v>-2.736842105263158</v>
      </c>
      <c r="J19" s="87">
        <f>'ELP2'!L19</f>
        <v>4</v>
      </c>
      <c r="K19" s="53" t="str">
        <f t="shared" si="0"/>
        <v>Memadai</v>
      </c>
      <c r="L19" s="87"/>
      <c r="M19" s="87"/>
      <c r="N19" s="88" t="s">
        <v>198</v>
      </c>
      <c r="O19" s="75">
        <f t="shared" si="5"/>
        <v>14</v>
      </c>
      <c r="P19" s="74"/>
    </row>
    <row r="20" spans="1:16" ht="31.5" x14ac:dyDescent="0.2">
      <c r="A20" s="128">
        <f t="shared" si="3"/>
        <v>13</v>
      </c>
      <c r="B20" s="83"/>
      <c r="C20" s="84" t="str">
        <f>'ELP2'!J20</f>
        <v>Pimpinan memantau apakah seluruh pegawai telah mengikuti sosialisasi aturan perilaku</v>
      </c>
      <c r="D20" s="85">
        <f>'ELP2'!M20</f>
        <v>0</v>
      </c>
      <c r="E20" s="85">
        <f>'ELP2'!N20</f>
        <v>6</v>
      </c>
      <c r="F20" s="85">
        <f>'ELP2'!O20</f>
        <v>5</v>
      </c>
      <c r="G20" s="85">
        <f>'ELP2'!P20</f>
        <v>3</v>
      </c>
      <c r="H20" s="86">
        <f t="shared" si="4"/>
        <v>1.0263157894736843</v>
      </c>
      <c r="I20" s="86">
        <f t="shared" si="2"/>
        <v>-2.9736842105263159</v>
      </c>
      <c r="J20" s="87">
        <f>'ELP2'!L20</f>
        <v>4</v>
      </c>
      <c r="K20" s="53" t="str">
        <f t="shared" si="0"/>
        <v>Memadai</v>
      </c>
      <c r="L20" s="87"/>
      <c r="M20" s="87"/>
      <c r="N20" s="88" t="s">
        <v>198</v>
      </c>
      <c r="O20" s="75">
        <f t="shared" si="5"/>
        <v>14</v>
      </c>
      <c r="P20" s="74"/>
    </row>
    <row r="21" spans="1:16" ht="31.5" x14ac:dyDescent="0.2">
      <c r="A21" s="128">
        <f t="shared" si="3"/>
        <v>14</v>
      </c>
      <c r="B21" s="83"/>
      <c r="C21" s="84" t="str">
        <f>'ELP2'!J21</f>
        <v>Fungsi khusus yang melayani pengaduan masyarakat atas pelanggaran perilaku</v>
      </c>
      <c r="D21" s="85">
        <f>'ELP2'!M21</f>
        <v>2</v>
      </c>
      <c r="E21" s="85">
        <f>'ELP2'!N21</f>
        <v>3</v>
      </c>
      <c r="F21" s="85">
        <f>'ELP2'!O21</f>
        <v>7</v>
      </c>
      <c r="G21" s="85">
        <f>'ELP2'!P21</f>
        <v>2</v>
      </c>
      <c r="H21" s="86">
        <f t="shared" si="4"/>
        <v>0.97368421052631582</v>
      </c>
      <c r="I21" s="86">
        <f t="shared" si="2"/>
        <v>-2.0263157894736841</v>
      </c>
      <c r="J21" s="87">
        <f>'ELP2'!L21</f>
        <v>3</v>
      </c>
      <c r="K21" s="53" t="str">
        <f t="shared" si="0"/>
        <v>Cukup Memadai</v>
      </c>
      <c r="L21" s="81"/>
      <c r="M21" s="81"/>
      <c r="N21" s="88" t="s">
        <v>201</v>
      </c>
      <c r="O21" s="75">
        <f t="shared" si="5"/>
        <v>14</v>
      </c>
      <c r="P21" s="74"/>
    </row>
    <row r="22" spans="1:16" ht="15.75" x14ac:dyDescent="0.2">
      <c r="A22" s="128">
        <f t="shared" si="3"/>
        <v>15</v>
      </c>
      <c r="B22" s="83"/>
      <c r="C22" s="84" t="str">
        <f>'ELP2'!J22</f>
        <v>Pimpinan instansi mendapat informasi atas kepatuhan pelaksanaan aturan</v>
      </c>
      <c r="D22" s="85">
        <f>'ELP2'!M22</f>
        <v>0</v>
      </c>
      <c r="E22" s="85">
        <f>'ELP2'!N22</f>
        <v>1</v>
      </c>
      <c r="F22" s="85">
        <f>'ELP2'!O22</f>
        <v>6</v>
      </c>
      <c r="G22" s="85">
        <f>'ELP2'!P22</f>
        <v>7</v>
      </c>
      <c r="H22" s="86">
        <f t="shared" si="4"/>
        <v>1.263157894736842</v>
      </c>
      <c r="I22" s="86">
        <f t="shared" si="2"/>
        <v>-2.736842105263158</v>
      </c>
      <c r="J22" s="87">
        <f>'ELP2'!L22</f>
        <v>4</v>
      </c>
      <c r="K22" s="53" t="str">
        <f t="shared" si="0"/>
        <v>Memadai</v>
      </c>
      <c r="L22" s="81"/>
      <c r="M22" s="81"/>
      <c r="N22" s="88" t="s">
        <v>198</v>
      </c>
      <c r="O22" s="75">
        <f t="shared" si="5"/>
        <v>14</v>
      </c>
      <c r="P22" s="74"/>
    </row>
    <row r="23" spans="1:16" ht="15.75" x14ac:dyDescent="0.2">
      <c r="A23" s="128">
        <f t="shared" si="3"/>
        <v>16</v>
      </c>
      <c r="B23" s="83"/>
      <c r="C23" s="84" t="str">
        <f>'ELP2'!J23</f>
        <v>Pelanggaran aturan perilaku ditindaklanjuti sesuai ketentuan yang berlaku</v>
      </c>
      <c r="D23" s="85">
        <f>'ELP2'!M23</f>
        <v>1</v>
      </c>
      <c r="E23" s="85">
        <f>'ELP2'!N23</f>
        <v>1</v>
      </c>
      <c r="F23" s="85">
        <f>'ELP2'!O23</f>
        <v>6</v>
      </c>
      <c r="G23" s="85">
        <f>'ELP2'!P23</f>
        <v>6</v>
      </c>
      <c r="H23" s="86">
        <f t="shared" si="4"/>
        <v>1.1842105263157894</v>
      </c>
      <c r="I23" s="86">
        <f t="shared" si="2"/>
        <v>-1.8157894736842106</v>
      </c>
      <c r="J23" s="87">
        <f>'ELP2'!L23</f>
        <v>3</v>
      </c>
      <c r="K23" s="53" t="str">
        <f t="shared" si="0"/>
        <v>Cukup Memadai</v>
      </c>
      <c r="L23" s="81"/>
      <c r="M23" s="81"/>
      <c r="N23" s="88" t="s">
        <v>198</v>
      </c>
      <c r="O23" s="75">
        <f t="shared" si="5"/>
        <v>14</v>
      </c>
      <c r="P23" s="74"/>
    </row>
    <row r="24" spans="1:16" ht="15.75" x14ac:dyDescent="0.2">
      <c r="A24" s="128">
        <f t="shared" si="3"/>
        <v>17</v>
      </c>
      <c r="B24" s="83"/>
      <c r="C24" s="84" t="str">
        <f>'ELP2'!J24</f>
        <v>Investigasi atas pelanggaran aturan perilaku</v>
      </c>
      <c r="D24" s="85">
        <f>'ELP2'!M24</f>
        <v>3</v>
      </c>
      <c r="E24" s="85">
        <f>'ELP2'!N24</f>
        <v>0</v>
      </c>
      <c r="F24" s="85">
        <f>'ELP2'!O24</f>
        <v>2</v>
      </c>
      <c r="G24" s="85">
        <f>'ELP2'!P24</f>
        <v>9</v>
      </c>
      <c r="H24" s="86">
        <f t="shared" si="4"/>
        <v>1.1842105263157894</v>
      </c>
      <c r="I24" s="86">
        <f t="shared" si="2"/>
        <v>-2.8157894736842106</v>
      </c>
      <c r="J24" s="87">
        <f>'ELP2'!L24</f>
        <v>4</v>
      </c>
      <c r="K24" s="53" t="str">
        <f t="shared" si="0"/>
        <v>Memadai</v>
      </c>
      <c r="L24" s="81"/>
      <c r="M24" s="81"/>
      <c r="N24" s="88" t="s">
        <v>198</v>
      </c>
      <c r="O24" s="75">
        <f t="shared" si="5"/>
        <v>14</v>
      </c>
      <c r="P24" s="74"/>
    </row>
    <row r="25" spans="1:16" ht="16.5" thickBot="1" x14ac:dyDescent="0.25">
      <c r="A25" s="128"/>
      <c r="B25" s="83"/>
      <c r="C25" s="130"/>
      <c r="D25" s="131"/>
      <c r="E25" s="131"/>
      <c r="F25" s="131"/>
      <c r="G25" s="131"/>
      <c r="H25" s="129"/>
      <c r="I25" s="86"/>
      <c r="J25" s="93"/>
      <c r="K25" s="81"/>
      <c r="L25" s="80"/>
      <c r="M25" s="94"/>
      <c r="N25" s="88"/>
      <c r="O25" s="131"/>
      <c r="P25" s="74"/>
    </row>
    <row r="26" spans="1:16" ht="16.5" thickBot="1" x14ac:dyDescent="0.25">
      <c r="A26" s="97" t="s">
        <v>68</v>
      </c>
      <c r="B26" s="76"/>
      <c r="C26" s="77" t="s">
        <v>116</v>
      </c>
      <c r="D26" s="78"/>
      <c r="E26" s="78"/>
      <c r="F26" s="78"/>
      <c r="G26" s="78"/>
      <c r="H26" s="79"/>
      <c r="I26" s="86"/>
      <c r="J26" s="181">
        <f>'ELP2'!E25</f>
        <v>3</v>
      </c>
      <c r="K26" s="53" t="str">
        <f t="shared" si="0"/>
        <v>Cukup Memadai</v>
      </c>
      <c r="L26" s="93"/>
      <c r="M26" s="94"/>
      <c r="N26" s="82"/>
      <c r="O26" s="78"/>
      <c r="P26" s="74"/>
    </row>
    <row r="27" spans="1:16" ht="31.5" x14ac:dyDescent="0.2">
      <c r="A27" s="128">
        <v>18</v>
      </c>
      <c r="B27" s="83"/>
      <c r="C27" s="84" t="str">
        <f>'ELP2'!J25</f>
        <v>Instansi .......… strategi/rencana kompetensi yang berisikan standar kompetensi yang dibutuhkan oleh instansi untuk melaksanakan tugas dan fungsinya</v>
      </c>
      <c r="D27" s="85">
        <f>'ELP2'!M25</f>
        <v>1</v>
      </c>
      <c r="E27" s="85">
        <f>'ELP2'!N25</f>
        <v>1</v>
      </c>
      <c r="F27" s="85">
        <f>'ELP2'!O25</f>
        <v>6</v>
      </c>
      <c r="G27" s="85">
        <f>'ELP2'!P25</f>
        <v>6</v>
      </c>
      <c r="H27" s="86">
        <f t="shared" ref="H27:H38" si="6">((D27*1)+(E27*2)+(F27*3)+(G27*4))/38</f>
        <v>1.1842105263157894</v>
      </c>
      <c r="I27" s="86">
        <f t="shared" si="2"/>
        <v>-1.8157894736842106</v>
      </c>
      <c r="J27" s="87">
        <f>'ELP2'!L25</f>
        <v>3</v>
      </c>
      <c r="K27" s="53" t="str">
        <f t="shared" si="0"/>
        <v>Cukup Memadai</v>
      </c>
      <c r="L27" s="87"/>
      <c r="M27" s="87"/>
      <c r="N27" s="88" t="s">
        <v>202</v>
      </c>
      <c r="O27" s="75">
        <f t="shared" ref="O27:O38" si="7">SUM(D27:G27)</f>
        <v>14</v>
      </c>
      <c r="P27" s="74"/>
    </row>
    <row r="28" spans="1:16" ht="15.75" x14ac:dyDescent="0.2">
      <c r="A28" s="128">
        <f t="shared" si="3"/>
        <v>19</v>
      </c>
      <c r="B28" s="83"/>
      <c r="C28" s="84" t="str">
        <f>'ELP2'!J26</f>
        <v>Ketersediaan SDM untuk melaksanakan strategi dan perencanaaan organisasi</v>
      </c>
      <c r="D28" s="85">
        <f>'ELP2'!M26</f>
        <v>1</v>
      </c>
      <c r="E28" s="85">
        <f>'ELP2'!N26</f>
        <v>4</v>
      </c>
      <c r="F28" s="85">
        <f>'ELP2'!O26</f>
        <v>9</v>
      </c>
      <c r="G28" s="85">
        <f>'ELP2'!P26</f>
        <v>0</v>
      </c>
      <c r="H28" s="86">
        <f t="shared" si="6"/>
        <v>0.94736842105263153</v>
      </c>
      <c r="I28" s="86">
        <f t="shared" ref="I28:I44" si="8">H28-J28</f>
        <v>-2.0526315789473686</v>
      </c>
      <c r="J28" s="87">
        <f>'ELP2'!L26</f>
        <v>3</v>
      </c>
      <c r="K28" s="53" t="str">
        <f t="shared" si="0"/>
        <v>Cukup Memadai</v>
      </c>
      <c r="L28" s="81"/>
      <c r="M28" s="81"/>
      <c r="N28" s="88" t="s">
        <v>203</v>
      </c>
      <c r="O28" s="75">
        <f t="shared" si="7"/>
        <v>14</v>
      </c>
      <c r="P28" s="74"/>
    </row>
    <row r="29" spans="1:16" ht="15.75" x14ac:dyDescent="0.2">
      <c r="A29" s="128">
        <f t="shared" si="3"/>
        <v>20</v>
      </c>
      <c r="B29" s="83"/>
      <c r="C29" s="84" t="str">
        <f>'ELP2'!J27</f>
        <v>Kompetensi yang dibutuhkan dalam setiap posisi di instansi</v>
      </c>
      <c r="D29" s="85">
        <f>'ELP2'!M27</f>
        <v>1</v>
      </c>
      <c r="E29" s="85">
        <f>'ELP2'!N27</f>
        <v>2</v>
      </c>
      <c r="F29" s="85">
        <f>'ELP2'!O27</f>
        <v>6</v>
      </c>
      <c r="G29" s="85">
        <f>'ELP2'!P27</f>
        <v>5</v>
      </c>
      <c r="H29" s="86">
        <f t="shared" si="6"/>
        <v>1.131578947368421</v>
      </c>
      <c r="I29" s="86">
        <f t="shared" si="8"/>
        <v>-1.868421052631579</v>
      </c>
      <c r="J29" s="87">
        <f>'ELP2'!L27</f>
        <v>3</v>
      </c>
      <c r="K29" s="53" t="str">
        <f t="shared" si="0"/>
        <v>Cukup Memadai</v>
      </c>
      <c r="L29" s="81"/>
      <c r="M29" s="81"/>
      <c r="N29" s="88" t="s">
        <v>204</v>
      </c>
      <c r="O29" s="75">
        <f t="shared" si="7"/>
        <v>14</v>
      </c>
      <c r="P29" s="74"/>
    </row>
    <row r="30" spans="1:16" ht="31.5" x14ac:dyDescent="0.2">
      <c r="A30" s="128">
        <f t="shared" si="3"/>
        <v>21</v>
      </c>
      <c r="B30" s="83"/>
      <c r="C30" s="95" t="str">
        <f>'ELP2'!J28</f>
        <v>Para pegawai telah ditempatkan sesuai dengan kompetensi dan pengalaman mereka berdasarkan syarat dan kebutuhan dari posisi tersebut</v>
      </c>
      <c r="D30" s="85">
        <f>'ELP2'!M28</f>
        <v>0</v>
      </c>
      <c r="E30" s="85">
        <f>'ELP2'!N28</f>
        <v>2</v>
      </c>
      <c r="F30" s="85">
        <f>'ELP2'!O28</f>
        <v>8</v>
      </c>
      <c r="G30" s="85">
        <f>'ELP2'!P28</f>
        <v>4</v>
      </c>
      <c r="H30" s="86">
        <f t="shared" si="6"/>
        <v>1.1578947368421053</v>
      </c>
      <c r="I30" s="86">
        <f t="shared" si="8"/>
        <v>-1.8421052631578947</v>
      </c>
      <c r="J30" s="87">
        <f>'ELP2'!L28</f>
        <v>3</v>
      </c>
      <c r="K30" s="53" t="str">
        <f t="shared" si="0"/>
        <v>Cukup Memadai</v>
      </c>
      <c r="L30" s="81"/>
      <c r="M30" s="81"/>
      <c r="N30" s="88" t="s">
        <v>198</v>
      </c>
      <c r="O30" s="75">
        <f t="shared" si="7"/>
        <v>14</v>
      </c>
      <c r="P30" s="74"/>
    </row>
    <row r="31" spans="1:16" ht="31.5" x14ac:dyDescent="0.2">
      <c r="A31" s="128">
        <f t="shared" si="3"/>
        <v>22</v>
      </c>
      <c r="B31" s="83"/>
      <c r="C31" s="84" t="str">
        <f>'ELP2'!J29</f>
        <v xml:space="preserve">Pimpinan di Instansi Bapak/Ibu telah memiliki pengalaman kerja yang luas tidak hanya terbatas pada hal‐hal teknis tertentu saja </v>
      </c>
      <c r="D31" s="85">
        <f>'ELP2'!M29</f>
        <v>1</v>
      </c>
      <c r="E31" s="85">
        <f>'ELP2'!N29</f>
        <v>2</v>
      </c>
      <c r="F31" s="85">
        <f>'ELP2'!O29</f>
        <v>8</v>
      </c>
      <c r="G31" s="85">
        <f>'ELP2'!P29</f>
        <v>3</v>
      </c>
      <c r="H31" s="86">
        <f t="shared" si="6"/>
        <v>1.0789473684210527</v>
      </c>
      <c r="I31" s="86">
        <f t="shared" si="8"/>
        <v>-1.9210526315789473</v>
      </c>
      <c r="J31" s="87">
        <f>'ELP2'!L29</f>
        <v>3</v>
      </c>
      <c r="K31" s="53" t="str">
        <f t="shared" si="0"/>
        <v>Cukup Memadai</v>
      </c>
      <c r="L31" s="81"/>
      <c r="M31" s="81"/>
      <c r="N31" s="88" t="s">
        <v>200</v>
      </c>
      <c r="O31" s="75">
        <f t="shared" si="7"/>
        <v>14</v>
      </c>
      <c r="P31" s="74"/>
    </row>
    <row r="32" spans="1:16" ht="15.75" x14ac:dyDescent="0.2">
      <c r="A32" s="128">
        <f t="shared" si="3"/>
        <v>23</v>
      </c>
      <c r="B32" s="83"/>
      <c r="C32" s="84" t="str">
        <f>'ELP2'!J30</f>
        <v>Kompetensi SDM dipantau secara efektif</v>
      </c>
      <c r="D32" s="85">
        <f>'ELP2'!M30</f>
        <v>1</v>
      </c>
      <c r="E32" s="85">
        <f>'ELP2'!N30</f>
        <v>5</v>
      </c>
      <c r="F32" s="85">
        <f>'ELP2'!O30</f>
        <v>7</v>
      </c>
      <c r="G32" s="85">
        <f>'ELP2'!P30</f>
        <v>1</v>
      </c>
      <c r="H32" s="86">
        <f t="shared" si="6"/>
        <v>0.94736842105263153</v>
      </c>
      <c r="I32" s="86">
        <f t="shared" si="8"/>
        <v>-2.0526315789473686</v>
      </c>
      <c r="J32" s="87">
        <f>'ELP2'!L30</f>
        <v>3</v>
      </c>
      <c r="K32" s="53" t="str">
        <f t="shared" si="0"/>
        <v>Cukup Memadai</v>
      </c>
      <c r="L32" s="81"/>
      <c r="M32" s="81"/>
      <c r="N32" s="88" t="s">
        <v>198</v>
      </c>
      <c r="O32" s="75">
        <f t="shared" si="7"/>
        <v>14</v>
      </c>
      <c r="P32" s="74"/>
    </row>
    <row r="33" spans="1:16" ht="31.5" x14ac:dyDescent="0.2">
      <c r="A33" s="128">
        <f t="shared" si="3"/>
        <v>24</v>
      </c>
      <c r="B33" s="83"/>
      <c r="C33" s="84" t="str">
        <f>'ELP2'!J31</f>
        <v>Perencanaan pelatihan yang memberikan pemahaman kepada pegawai atas kegiatan dan fungsi bagian lainnya</v>
      </c>
      <c r="D33" s="85">
        <f>'ELP2'!M31</f>
        <v>3</v>
      </c>
      <c r="E33" s="85">
        <f>'ELP2'!N31</f>
        <v>1</v>
      </c>
      <c r="F33" s="85">
        <f>'ELP2'!O31</f>
        <v>6</v>
      </c>
      <c r="G33" s="85">
        <f>'ELP2'!P31</f>
        <v>4</v>
      </c>
      <c r="H33" s="86">
        <f t="shared" si="6"/>
        <v>1.0263157894736843</v>
      </c>
      <c r="I33" s="86">
        <f t="shared" si="8"/>
        <v>-1.9736842105263157</v>
      </c>
      <c r="J33" s="87">
        <f>'ELP2'!L31</f>
        <v>3</v>
      </c>
      <c r="K33" s="53" t="str">
        <f t="shared" si="0"/>
        <v>Cukup Memadai</v>
      </c>
      <c r="L33" s="87"/>
      <c r="M33" s="96"/>
      <c r="N33" s="88" t="s">
        <v>205</v>
      </c>
      <c r="O33" s="75">
        <f t="shared" si="7"/>
        <v>14</v>
      </c>
      <c r="P33" s="74"/>
    </row>
    <row r="34" spans="1:16" ht="15.75" x14ac:dyDescent="0.2">
      <c r="A34" s="128">
        <f t="shared" si="3"/>
        <v>25</v>
      </c>
      <c r="B34" s="83"/>
      <c r="C34" s="84" t="str">
        <f>'ELP2'!J32</f>
        <v xml:space="preserve">Pelatihan yang memadai dilakukan sebelum pegawai menduduki posisi penting </v>
      </c>
      <c r="D34" s="85">
        <f>'ELP2'!M32</f>
        <v>1</v>
      </c>
      <c r="E34" s="85">
        <f>'ELP2'!N32</f>
        <v>9</v>
      </c>
      <c r="F34" s="85">
        <f>'ELP2'!O32</f>
        <v>4</v>
      </c>
      <c r="G34" s="85">
        <f>'ELP2'!P32</f>
        <v>0</v>
      </c>
      <c r="H34" s="86">
        <f t="shared" si="6"/>
        <v>0.81578947368421051</v>
      </c>
      <c r="I34" s="86">
        <f t="shared" si="8"/>
        <v>-1.1842105263157894</v>
      </c>
      <c r="J34" s="87">
        <f>'ELP2'!L32</f>
        <v>2</v>
      </c>
      <c r="K34" s="53" t="str">
        <f t="shared" si="0"/>
        <v>Kurang Memadai</v>
      </c>
      <c r="L34" s="81"/>
      <c r="M34" s="81"/>
      <c r="N34" s="88" t="s">
        <v>198</v>
      </c>
      <c r="O34" s="75">
        <f t="shared" si="7"/>
        <v>14</v>
      </c>
      <c r="P34" s="74"/>
    </row>
    <row r="35" spans="1:16" ht="31.5" x14ac:dyDescent="0.2">
      <c r="A35" s="128">
        <f t="shared" si="3"/>
        <v>26</v>
      </c>
      <c r="B35" s="83"/>
      <c r="C35" s="84" t="str">
        <f>'ELP2'!J33</f>
        <v>Rencana kaderisasi staf yang kompeten untuk menduduki posisi‐posisi penting instansi</v>
      </c>
      <c r="D35" s="85">
        <f>'ELP2'!M33</f>
        <v>6</v>
      </c>
      <c r="E35" s="85">
        <f>'ELP2'!N33</f>
        <v>3</v>
      </c>
      <c r="F35" s="85">
        <f>'ELP2'!O33</f>
        <v>3</v>
      </c>
      <c r="G35" s="85">
        <f>'ELP2'!P33</f>
        <v>2</v>
      </c>
      <c r="H35" s="86">
        <f t="shared" si="6"/>
        <v>0.76315789473684215</v>
      </c>
      <c r="I35" s="86">
        <f t="shared" si="8"/>
        <v>-0.23684210526315785</v>
      </c>
      <c r="J35" s="87">
        <f>'ELP2'!L33</f>
        <v>1</v>
      </c>
      <c r="K35" s="53" t="str">
        <f t="shared" si="0"/>
        <v>Tidak Memadai</v>
      </c>
      <c r="L35" s="81"/>
      <c r="M35" s="81"/>
      <c r="N35" s="88" t="s">
        <v>200</v>
      </c>
      <c r="O35" s="75">
        <f t="shared" si="7"/>
        <v>14</v>
      </c>
      <c r="P35" s="74"/>
    </row>
    <row r="36" spans="1:16" ht="31.5" x14ac:dyDescent="0.2">
      <c r="A36" s="128">
        <f t="shared" si="3"/>
        <v>27</v>
      </c>
      <c r="B36" s="83"/>
      <c r="C36" s="84" t="str">
        <f>'ELP2'!J34</f>
        <v>Dokumentasi tentang prosedur penilaian kompetensi pegawai telah memadai dan dimutakhirkan secara periodik</v>
      </c>
      <c r="D36" s="85">
        <f>'ELP2'!M34</f>
        <v>0</v>
      </c>
      <c r="E36" s="85">
        <f>'ELP2'!N34</f>
        <v>2</v>
      </c>
      <c r="F36" s="85">
        <f>'ELP2'!O34</f>
        <v>12</v>
      </c>
      <c r="G36" s="85">
        <f>'ELP2'!P34</f>
        <v>0</v>
      </c>
      <c r="H36" s="86">
        <f t="shared" si="6"/>
        <v>1.0526315789473684</v>
      </c>
      <c r="I36" s="86">
        <f t="shared" si="8"/>
        <v>-1.9473684210526316</v>
      </c>
      <c r="J36" s="87">
        <f>'ELP2'!L34</f>
        <v>3</v>
      </c>
      <c r="K36" s="53" t="str">
        <f t="shared" si="0"/>
        <v>Cukup Memadai</v>
      </c>
      <c r="L36" s="81"/>
      <c r="M36" s="81"/>
      <c r="N36" s="88" t="s">
        <v>200</v>
      </c>
      <c r="O36" s="75">
        <f t="shared" si="7"/>
        <v>14</v>
      </c>
      <c r="P36" s="74"/>
    </row>
    <row r="37" spans="1:16" ht="31.5" x14ac:dyDescent="0.2">
      <c r="A37" s="128">
        <f t="shared" si="3"/>
        <v>28</v>
      </c>
      <c r="B37" s="83"/>
      <c r="C37" s="84" t="str">
        <f>'ELP2'!J35</f>
        <v>Assessment/penilaian kompetensi dari individu kunci dilakukan secara periodik dan didokumentasikan secara lengkap</v>
      </c>
      <c r="D37" s="85">
        <f>'ELP2'!M35</f>
        <v>1</v>
      </c>
      <c r="E37" s="85">
        <f>'ELP2'!N35</f>
        <v>3</v>
      </c>
      <c r="F37" s="85">
        <f>'ELP2'!O35</f>
        <v>9</v>
      </c>
      <c r="G37" s="85">
        <f>'ELP2'!P35</f>
        <v>1</v>
      </c>
      <c r="H37" s="86">
        <f t="shared" si="6"/>
        <v>1</v>
      </c>
      <c r="I37" s="86">
        <f t="shared" si="8"/>
        <v>-2</v>
      </c>
      <c r="J37" s="87">
        <f>'ELP2'!L35</f>
        <v>3</v>
      </c>
      <c r="K37" s="53" t="str">
        <f t="shared" si="0"/>
        <v>Cukup Memadai</v>
      </c>
      <c r="L37" s="81"/>
      <c r="M37" s="81"/>
      <c r="N37" s="88" t="s">
        <v>200</v>
      </c>
      <c r="O37" s="75">
        <f t="shared" si="7"/>
        <v>14</v>
      </c>
      <c r="P37" s="74"/>
    </row>
    <row r="38" spans="1:16" ht="15.75" x14ac:dyDescent="0.2">
      <c r="A38" s="128">
        <f t="shared" si="3"/>
        <v>29</v>
      </c>
      <c r="B38" s="83"/>
      <c r="C38" s="84" t="str">
        <f>'ELP2'!J36</f>
        <v>Evaluasi kompetensi dan kinerja pegawai dilakukan</v>
      </c>
      <c r="D38" s="85">
        <f>'ELP2'!M36</f>
        <v>0</v>
      </c>
      <c r="E38" s="85">
        <f>'ELP2'!N36</f>
        <v>3</v>
      </c>
      <c r="F38" s="85">
        <f>'ELP2'!O36</f>
        <v>7</v>
      </c>
      <c r="G38" s="85">
        <f>'ELP2'!P36</f>
        <v>4</v>
      </c>
      <c r="H38" s="86">
        <f t="shared" si="6"/>
        <v>1.131578947368421</v>
      </c>
      <c r="I38" s="86">
        <f t="shared" si="8"/>
        <v>-1.868421052631579</v>
      </c>
      <c r="J38" s="87">
        <f>'ELP2'!L36</f>
        <v>3</v>
      </c>
      <c r="K38" s="53" t="str">
        <f t="shared" si="0"/>
        <v>Cukup Memadai</v>
      </c>
      <c r="L38" s="81"/>
      <c r="M38" s="81"/>
      <c r="N38" s="88" t="s">
        <v>200</v>
      </c>
      <c r="O38" s="75">
        <f t="shared" si="7"/>
        <v>14</v>
      </c>
      <c r="P38" s="74"/>
    </row>
    <row r="39" spans="1:16" ht="16.5" thickBot="1" x14ac:dyDescent="0.25">
      <c r="A39" s="128"/>
      <c r="B39" s="83"/>
      <c r="C39" s="130"/>
      <c r="D39" s="131"/>
      <c r="E39" s="131"/>
      <c r="F39" s="131"/>
      <c r="G39" s="131"/>
      <c r="H39" s="129"/>
      <c r="I39" s="86"/>
      <c r="J39" s="93"/>
      <c r="K39" s="81"/>
      <c r="L39" s="80"/>
      <c r="M39" s="94"/>
      <c r="N39" s="88"/>
      <c r="O39" s="131"/>
      <c r="P39" s="74"/>
    </row>
    <row r="40" spans="1:16" ht="16.5" thickBot="1" x14ac:dyDescent="0.25">
      <c r="A40" s="97" t="s">
        <v>70</v>
      </c>
      <c r="B40" s="76"/>
      <c r="C40" s="77" t="s">
        <v>124</v>
      </c>
      <c r="D40" s="78"/>
      <c r="E40" s="78"/>
      <c r="F40" s="78"/>
      <c r="G40" s="78"/>
      <c r="H40" s="79"/>
      <c r="I40" s="86"/>
      <c r="J40" s="181">
        <f>'ELP2'!E37</f>
        <v>3</v>
      </c>
      <c r="K40" s="53" t="str">
        <f t="shared" si="0"/>
        <v>Cukup Memadai</v>
      </c>
      <c r="L40" s="93"/>
      <c r="M40" s="94"/>
      <c r="N40" s="82"/>
      <c r="O40" s="78"/>
      <c r="P40" s="74"/>
    </row>
    <row r="41" spans="1:16" ht="31.5" x14ac:dyDescent="0.2">
      <c r="A41" s="128">
        <v>30</v>
      </c>
      <c r="B41" s="83"/>
      <c r="C41" s="84" t="str">
        <f>'ELP2'!J37</f>
        <v>Pimpinan melalui perkataan dan perbuatan telah selalu menekankan pentingnya pencapaian tujuan pengendalian internal</v>
      </c>
      <c r="D41" s="85">
        <f>'ELP2'!M37</f>
        <v>0</v>
      </c>
      <c r="E41" s="85">
        <f>'ELP2'!N37</f>
        <v>0</v>
      </c>
      <c r="F41" s="85">
        <f>'ELP2'!O37</f>
        <v>12</v>
      </c>
      <c r="G41" s="85">
        <f>'ELP2'!P37</f>
        <v>2</v>
      </c>
      <c r="H41" s="86">
        <f t="shared" ref="H41:H47" si="9">((D41*1)+(E41*2)+(F41*3)+(G41*4))/38</f>
        <v>1.1578947368421053</v>
      </c>
      <c r="I41" s="86">
        <f t="shared" si="8"/>
        <v>-1.8421052631578947</v>
      </c>
      <c r="J41" s="87">
        <f>'ELP2'!L37</f>
        <v>3</v>
      </c>
      <c r="K41" s="53" t="str">
        <f t="shared" si="0"/>
        <v>Cukup Memadai</v>
      </c>
      <c r="L41" s="81"/>
      <c r="M41" s="81"/>
      <c r="N41" s="88" t="s">
        <v>200</v>
      </c>
      <c r="O41" s="75">
        <f t="shared" ref="O41:O47" si="10">SUM(D41:G41)</f>
        <v>14</v>
      </c>
      <c r="P41" s="74"/>
    </row>
    <row r="42" spans="1:16" ht="31.5" x14ac:dyDescent="0.2">
      <c r="A42" s="128">
        <f t="shared" si="3"/>
        <v>31</v>
      </c>
      <c r="B42" s="83"/>
      <c r="C42" s="84" t="str">
        <f>'ELP2'!J38</f>
        <v>Pimpinan telah mempertimbangkan risiko dalam pengambilan keputusan dan sering mendiskusikannya di dalam rapat</v>
      </c>
      <c r="D42" s="85">
        <f>'ELP2'!M38</f>
        <v>0</v>
      </c>
      <c r="E42" s="85">
        <f>'ELP2'!N38</f>
        <v>1</v>
      </c>
      <c r="F42" s="85">
        <f>'ELP2'!O38</f>
        <v>11</v>
      </c>
      <c r="G42" s="85">
        <f>'ELP2'!P38</f>
        <v>2</v>
      </c>
      <c r="H42" s="86">
        <f t="shared" si="9"/>
        <v>1.131578947368421</v>
      </c>
      <c r="I42" s="86">
        <f t="shared" si="8"/>
        <v>-1.868421052631579</v>
      </c>
      <c r="J42" s="87">
        <f>'ELP2'!L38</f>
        <v>3</v>
      </c>
      <c r="K42" s="53" t="str">
        <f t="shared" si="0"/>
        <v>Cukup Memadai</v>
      </c>
      <c r="L42" s="81"/>
      <c r="M42" s="81"/>
      <c r="N42" s="88" t="s">
        <v>200</v>
      </c>
      <c r="O42" s="75">
        <f t="shared" si="10"/>
        <v>14</v>
      </c>
      <c r="P42" s="74"/>
    </row>
    <row r="43" spans="1:16" ht="31.5" x14ac:dyDescent="0.2">
      <c r="A43" s="128">
        <f t="shared" si="3"/>
        <v>32</v>
      </c>
      <c r="B43" s="83"/>
      <c r="C43" s="84" t="str">
        <f>'ELP2'!J39</f>
        <v>Gaya dan "tone" kepemimpinan yang kondusif dirasakan baik di dalam maupun di luar organisasi</v>
      </c>
      <c r="D43" s="85">
        <f>'ELP2'!M39</f>
        <v>0</v>
      </c>
      <c r="E43" s="85">
        <f>'ELP2'!N39</f>
        <v>2</v>
      </c>
      <c r="F43" s="85">
        <f>'ELP2'!O39</f>
        <v>11</v>
      </c>
      <c r="G43" s="85">
        <f>'ELP2'!P39</f>
        <v>1</v>
      </c>
      <c r="H43" s="86">
        <f t="shared" si="9"/>
        <v>1.0789473684210527</v>
      </c>
      <c r="I43" s="86">
        <f t="shared" si="8"/>
        <v>-1.9210526315789473</v>
      </c>
      <c r="J43" s="87">
        <f>'ELP2'!L39</f>
        <v>3</v>
      </c>
      <c r="K43" s="53" t="str">
        <f t="shared" si="0"/>
        <v>Cukup Memadai</v>
      </c>
      <c r="L43" s="81"/>
      <c r="M43" s="81"/>
      <c r="N43" s="88" t="s">
        <v>200</v>
      </c>
      <c r="O43" s="75">
        <f t="shared" si="10"/>
        <v>14</v>
      </c>
      <c r="P43" s="74"/>
    </row>
    <row r="44" spans="1:16" ht="31.5" x14ac:dyDescent="0.2">
      <c r="A44" s="128">
        <f t="shared" si="3"/>
        <v>33</v>
      </c>
      <c r="B44" s="83"/>
      <c r="C44" s="84" t="str">
        <f>'ELP2'!J40</f>
        <v xml:space="preserve">Pimpinan telah membentuk dan memfungsikan satgas SPIP, Inspektorat atau unit organisasi tertentu untuk mendorong penerapan SPIP </v>
      </c>
      <c r="D44" s="85">
        <f>'ELP2'!M40</f>
        <v>0</v>
      </c>
      <c r="E44" s="85">
        <f>'ELP2'!N40</f>
        <v>2</v>
      </c>
      <c r="F44" s="85">
        <f>'ELP2'!O40</f>
        <v>10</v>
      </c>
      <c r="G44" s="85">
        <f>'ELP2'!P40</f>
        <v>2</v>
      </c>
      <c r="H44" s="86">
        <f t="shared" si="9"/>
        <v>1.1052631578947369</v>
      </c>
      <c r="I44" s="86">
        <f t="shared" si="8"/>
        <v>-1.8947368421052631</v>
      </c>
      <c r="J44" s="87">
        <f>'ELP2'!L40</f>
        <v>3</v>
      </c>
      <c r="K44" s="53" t="str">
        <f t="shared" si="0"/>
        <v>Cukup Memadai</v>
      </c>
      <c r="L44" s="81"/>
      <c r="M44" s="81"/>
      <c r="N44" s="88" t="s">
        <v>200</v>
      </c>
      <c r="O44" s="75">
        <f t="shared" si="10"/>
        <v>14</v>
      </c>
      <c r="P44" s="74"/>
    </row>
    <row r="45" spans="1:16" ht="31.5" x14ac:dyDescent="0.2">
      <c r="A45" s="128">
        <f t="shared" si="3"/>
        <v>34</v>
      </c>
      <c r="B45" s="83"/>
      <c r="C45" s="84" t="str">
        <f>'ELP2'!J41</f>
        <v>Pimpinan telah menekankan pentingnya penerapan SPIP dalam setiap kegiatan organisasi</v>
      </c>
      <c r="D45" s="85">
        <f>'ELP2'!M41</f>
        <v>0</v>
      </c>
      <c r="E45" s="85">
        <f>'ELP2'!N41</f>
        <v>2</v>
      </c>
      <c r="F45" s="85">
        <f>'ELP2'!O41</f>
        <v>10</v>
      </c>
      <c r="G45" s="85">
        <f>'ELP2'!P41</f>
        <v>2</v>
      </c>
      <c r="H45" s="86">
        <f t="shared" si="9"/>
        <v>1.1052631578947369</v>
      </c>
      <c r="I45" s="86">
        <f t="shared" ref="I45:I64" si="11">H45-J45</f>
        <v>-1.8947368421052631</v>
      </c>
      <c r="J45" s="87">
        <f>'ELP2'!L41</f>
        <v>3</v>
      </c>
      <c r="K45" s="53" t="str">
        <f t="shared" si="0"/>
        <v>Cukup Memadai</v>
      </c>
      <c r="L45" s="81"/>
      <c r="M45" s="81"/>
      <c r="N45" s="88" t="s">
        <v>200</v>
      </c>
      <c r="O45" s="75">
        <f t="shared" si="10"/>
        <v>14</v>
      </c>
      <c r="P45" s="74"/>
    </row>
    <row r="46" spans="1:16" ht="31.5" x14ac:dyDescent="0.2">
      <c r="A46" s="128">
        <f t="shared" si="3"/>
        <v>35</v>
      </c>
      <c r="B46" s="83"/>
      <c r="C46" s="84" t="str">
        <f>'ELP2'!J42</f>
        <v>Pimpinan telah mengkomunikasikan secara efektif tujuan pengendalian intern kepada para pegawai yang terkait</v>
      </c>
      <c r="D46" s="85">
        <f>'ELP2'!M42</f>
        <v>0</v>
      </c>
      <c r="E46" s="85">
        <f>'ELP2'!N42</f>
        <v>1</v>
      </c>
      <c r="F46" s="85">
        <f>'ELP2'!O42</f>
        <v>12</v>
      </c>
      <c r="G46" s="85">
        <f>'ELP2'!P42</f>
        <v>1</v>
      </c>
      <c r="H46" s="86">
        <f t="shared" si="9"/>
        <v>1.1052631578947369</v>
      </c>
      <c r="I46" s="86">
        <f t="shared" si="11"/>
        <v>-1.8947368421052631</v>
      </c>
      <c r="J46" s="87">
        <f>'ELP2'!L42</f>
        <v>3</v>
      </c>
      <c r="K46" s="53" t="str">
        <f t="shared" si="0"/>
        <v>Cukup Memadai</v>
      </c>
      <c r="L46" s="81"/>
      <c r="M46" s="81"/>
      <c r="N46" s="88" t="s">
        <v>200</v>
      </c>
      <c r="O46" s="75">
        <f t="shared" si="10"/>
        <v>14</v>
      </c>
      <c r="P46" s="74"/>
    </row>
    <row r="47" spans="1:16" ht="31.5" x14ac:dyDescent="0.2">
      <c r="A47" s="128">
        <f t="shared" si="3"/>
        <v>36</v>
      </c>
      <c r="B47" s="83"/>
      <c r="C47" s="84" t="str">
        <f>'ELP2'!J43</f>
        <v>Pimpinan telah mengikutsertakan pejabat dan pegawai terkait dalam proses penetapan tujuan pengendalian intern</v>
      </c>
      <c r="D47" s="85">
        <f>'ELP2'!M43</f>
        <v>0</v>
      </c>
      <c r="E47" s="85">
        <f>'ELP2'!N43</f>
        <v>1</v>
      </c>
      <c r="F47" s="85">
        <f>'ELP2'!O43</f>
        <v>10</v>
      </c>
      <c r="G47" s="85">
        <f>'ELP2'!P43</f>
        <v>3</v>
      </c>
      <c r="H47" s="86">
        <f t="shared" si="9"/>
        <v>1.1578947368421053</v>
      </c>
      <c r="I47" s="86">
        <f t="shared" si="11"/>
        <v>-1.8421052631578947</v>
      </c>
      <c r="J47" s="87">
        <f>'ELP2'!L43</f>
        <v>3</v>
      </c>
      <c r="K47" s="53" t="str">
        <f t="shared" si="0"/>
        <v>Cukup Memadai</v>
      </c>
      <c r="L47" s="81"/>
      <c r="M47" s="81"/>
      <c r="N47" s="88" t="s">
        <v>200</v>
      </c>
      <c r="O47" s="75">
        <f t="shared" si="10"/>
        <v>14</v>
      </c>
      <c r="P47" s="74"/>
    </row>
    <row r="48" spans="1:16" ht="16.5" thickBot="1" x14ac:dyDescent="0.25">
      <c r="A48" s="128"/>
      <c r="B48" s="83"/>
      <c r="C48" s="130"/>
      <c r="D48" s="131"/>
      <c r="E48" s="131"/>
      <c r="F48" s="131"/>
      <c r="G48" s="131"/>
      <c r="H48" s="129"/>
      <c r="I48" s="86"/>
      <c r="J48" s="93"/>
      <c r="K48" s="81"/>
      <c r="L48" s="80"/>
      <c r="M48" s="94"/>
      <c r="N48" s="88"/>
      <c r="O48" s="131"/>
      <c r="P48" s="74"/>
    </row>
    <row r="49" spans="1:16" ht="16.5" customHeight="1" thickBot="1" x14ac:dyDescent="0.25">
      <c r="A49" s="97" t="s">
        <v>72</v>
      </c>
      <c r="B49" s="98"/>
      <c r="C49" s="77" t="s">
        <v>71</v>
      </c>
      <c r="D49" s="78"/>
      <c r="E49" s="78"/>
      <c r="F49" s="78"/>
      <c r="G49" s="78"/>
      <c r="H49" s="79"/>
      <c r="I49" s="86"/>
      <c r="J49" s="181">
        <f>'ELP2'!E44</f>
        <v>3</v>
      </c>
      <c r="K49" s="53" t="str">
        <f t="shared" si="0"/>
        <v>Cukup Memadai</v>
      </c>
      <c r="L49" s="93"/>
      <c r="M49" s="94"/>
      <c r="N49" s="82"/>
      <c r="O49" s="78"/>
      <c r="P49" s="74"/>
    </row>
    <row r="50" spans="1:16" ht="31.5" x14ac:dyDescent="0.2">
      <c r="A50" s="128">
        <v>37</v>
      </c>
      <c r="B50" s="83"/>
      <c r="C50" s="84" t="str">
        <f>'ELP2'!J44</f>
        <v>Struktur organisasi telah dirancang sesuai dengan kompleksitas dan sifat kegiatannya</v>
      </c>
      <c r="D50" s="85">
        <f>'ELP2'!M44</f>
        <v>0</v>
      </c>
      <c r="E50" s="85">
        <f>'ELP2'!N44</f>
        <v>1</v>
      </c>
      <c r="F50" s="85">
        <f>'ELP2'!O44</f>
        <v>13</v>
      </c>
      <c r="G50" s="85">
        <f>'ELP2'!P44</f>
        <v>0</v>
      </c>
      <c r="H50" s="86">
        <f t="shared" ref="H50:H56" si="12">((D50*1)+(E50*2)+(F50*3)+(G50*4))/38</f>
        <v>1.0789473684210527</v>
      </c>
      <c r="I50" s="86">
        <f t="shared" si="11"/>
        <v>-1.9210526315789473</v>
      </c>
      <c r="J50" s="87">
        <f>'ELP2'!L44</f>
        <v>3</v>
      </c>
      <c r="K50" s="53" t="str">
        <f t="shared" si="0"/>
        <v>Cukup Memadai</v>
      </c>
      <c r="L50" s="81"/>
      <c r="M50" s="81"/>
      <c r="N50" s="88" t="s">
        <v>200</v>
      </c>
      <c r="O50" s="75">
        <f t="shared" ref="O50:O56" si="13">SUM(D50:G50)</f>
        <v>14</v>
      </c>
      <c r="P50" s="74"/>
    </row>
    <row r="51" spans="1:16" ht="31.5" x14ac:dyDescent="0.2">
      <c r="A51" s="128">
        <f t="shared" si="3"/>
        <v>38</v>
      </c>
      <c r="B51" s="83"/>
      <c r="C51" s="84" t="str">
        <f>'ELP2'!J45</f>
        <v>Seluruh unit organisasi telah mempunyai kewajiban untuk menyusun laporan secara tepat waktu.</v>
      </c>
      <c r="D51" s="85">
        <f>'ELP2'!M45</f>
        <v>0</v>
      </c>
      <c r="E51" s="85">
        <f>'ELP2'!N45</f>
        <v>0</v>
      </c>
      <c r="F51" s="85">
        <f>'ELP2'!O45</f>
        <v>13</v>
      </c>
      <c r="G51" s="85">
        <f>'ELP2'!P45</f>
        <v>1</v>
      </c>
      <c r="H51" s="86">
        <f t="shared" si="12"/>
        <v>1.131578947368421</v>
      </c>
      <c r="I51" s="86">
        <f t="shared" si="11"/>
        <v>-1.868421052631579</v>
      </c>
      <c r="J51" s="87">
        <f>'ELP2'!L45</f>
        <v>3</v>
      </c>
      <c r="K51" s="53" t="str">
        <f t="shared" si="0"/>
        <v>Cukup Memadai</v>
      </c>
      <c r="L51" s="81"/>
      <c r="M51" s="81"/>
      <c r="N51" s="88" t="s">
        <v>200</v>
      </c>
      <c r="O51" s="75">
        <f t="shared" si="13"/>
        <v>14</v>
      </c>
      <c r="P51" s="74"/>
    </row>
    <row r="52" spans="1:16" ht="31.5" x14ac:dyDescent="0.2">
      <c r="A52" s="128">
        <f t="shared" si="3"/>
        <v>39</v>
      </c>
      <c r="B52" s="83"/>
      <c r="C52" s="84" t="str">
        <f>'ELP2'!J46</f>
        <v>Risiko yang muncul dari keberadaan struktur organisasi telah diperhitungkan pimpinan instansi</v>
      </c>
      <c r="D52" s="85">
        <f>'ELP2'!M46</f>
        <v>0</v>
      </c>
      <c r="E52" s="85">
        <f>'ELP2'!N46</f>
        <v>1</v>
      </c>
      <c r="F52" s="85">
        <f>'ELP2'!O46</f>
        <v>12</v>
      </c>
      <c r="G52" s="85">
        <f>'ELP2'!P46</f>
        <v>1</v>
      </c>
      <c r="H52" s="86">
        <f t="shared" si="12"/>
        <v>1.1052631578947369</v>
      </c>
      <c r="I52" s="86">
        <f t="shared" si="11"/>
        <v>-1.8947368421052631</v>
      </c>
      <c r="J52" s="87">
        <f>'ELP2'!L46</f>
        <v>3</v>
      </c>
      <c r="K52" s="53" t="str">
        <f t="shared" si="0"/>
        <v>Cukup Memadai</v>
      </c>
      <c r="L52" s="81"/>
      <c r="M52" s="81"/>
      <c r="N52" s="88" t="s">
        <v>198</v>
      </c>
      <c r="O52" s="75">
        <f t="shared" si="13"/>
        <v>14</v>
      </c>
      <c r="P52" s="74"/>
    </row>
    <row r="53" spans="1:16" ht="31.5" x14ac:dyDescent="0.2">
      <c r="A53" s="128">
        <f t="shared" si="3"/>
        <v>40</v>
      </c>
      <c r="B53" s="83"/>
      <c r="C53" s="84" t="str">
        <f>'ELP2'!J47</f>
        <v>Struktur organisasi yang ada telah mempermudah penyampaian informasi risiko ke setiap bagian</v>
      </c>
      <c r="D53" s="85">
        <f>'ELP2'!M47</f>
        <v>0</v>
      </c>
      <c r="E53" s="85">
        <f>'ELP2'!N47</f>
        <v>0</v>
      </c>
      <c r="F53" s="85">
        <f>'ELP2'!O47</f>
        <v>11</v>
      </c>
      <c r="G53" s="85">
        <f>'ELP2'!P47</f>
        <v>3</v>
      </c>
      <c r="H53" s="86">
        <f t="shared" si="12"/>
        <v>1.1842105263157894</v>
      </c>
      <c r="I53" s="86">
        <f t="shared" si="11"/>
        <v>-1.8157894736842106</v>
      </c>
      <c r="J53" s="87">
        <f>'ELP2'!L47</f>
        <v>3</v>
      </c>
      <c r="K53" s="53" t="str">
        <f t="shared" si="0"/>
        <v>Cukup Memadai</v>
      </c>
      <c r="L53" s="81"/>
      <c r="M53" s="81"/>
      <c r="N53" s="88" t="s">
        <v>200</v>
      </c>
      <c r="O53" s="75">
        <f t="shared" si="13"/>
        <v>14</v>
      </c>
      <c r="P53" s="74"/>
    </row>
    <row r="54" spans="1:16" ht="31.5" x14ac:dyDescent="0.2">
      <c r="A54" s="128">
        <f t="shared" si="3"/>
        <v>41</v>
      </c>
      <c r="B54" s="83"/>
      <c r="C54" s="84" t="str">
        <f>'ELP2'!J48</f>
        <v>Struktur organisasi telah dilengkapi dengan bagan organisasi yang menjelaskan peran dan tanggung jawab masing‐masing pegawai</v>
      </c>
      <c r="D54" s="85">
        <f>'ELP2'!M48</f>
        <v>0</v>
      </c>
      <c r="E54" s="85">
        <f>'ELP2'!N48</f>
        <v>0</v>
      </c>
      <c r="F54" s="85">
        <f>'ELP2'!O48</f>
        <v>7</v>
      </c>
      <c r="G54" s="85">
        <f>'ELP2'!P48</f>
        <v>7</v>
      </c>
      <c r="H54" s="86">
        <f t="shared" si="12"/>
        <v>1.2894736842105263</v>
      </c>
      <c r="I54" s="86">
        <f t="shared" si="11"/>
        <v>-1.7105263157894737</v>
      </c>
      <c r="J54" s="87">
        <f>'ELP2'!L48</f>
        <v>3</v>
      </c>
      <c r="K54" s="53" t="str">
        <f t="shared" si="0"/>
        <v>Cukup Memadai</v>
      </c>
      <c r="L54" s="81"/>
      <c r="M54" s="81"/>
      <c r="N54" s="88" t="s">
        <v>200</v>
      </c>
      <c r="O54" s="75">
        <f t="shared" si="13"/>
        <v>14</v>
      </c>
      <c r="P54" s="74"/>
    </row>
    <row r="55" spans="1:16" ht="31.5" x14ac:dyDescent="0.2">
      <c r="A55" s="128">
        <f t="shared" si="3"/>
        <v>42</v>
      </c>
      <c r="B55" s="83"/>
      <c r="C55" s="84" t="str">
        <f>'ELP2'!J49</f>
        <v>Uraian tugas untuk masing‐masing pejabat kunci telah ditetapkan dan dimutakhirkan</v>
      </c>
      <c r="D55" s="85">
        <f>'ELP2'!M49</f>
        <v>0</v>
      </c>
      <c r="E55" s="85">
        <f>'ELP2'!N49</f>
        <v>0</v>
      </c>
      <c r="F55" s="85">
        <f>'ELP2'!O49</f>
        <v>12</v>
      </c>
      <c r="G55" s="85">
        <f>'ELP2'!P49</f>
        <v>2</v>
      </c>
      <c r="H55" s="86">
        <f t="shared" si="12"/>
        <v>1.1578947368421053</v>
      </c>
      <c r="I55" s="86">
        <f t="shared" si="11"/>
        <v>-1.8421052631578947</v>
      </c>
      <c r="J55" s="87">
        <f>'ELP2'!L49</f>
        <v>3</v>
      </c>
      <c r="K55" s="53" t="str">
        <f t="shared" si="0"/>
        <v>Cukup Memadai</v>
      </c>
      <c r="L55" s="81"/>
      <c r="M55" s="81"/>
      <c r="N55" s="88" t="s">
        <v>200</v>
      </c>
      <c r="O55" s="75">
        <f t="shared" si="13"/>
        <v>14</v>
      </c>
      <c r="P55" s="74"/>
    </row>
    <row r="56" spans="1:16" ht="31.5" x14ac:dyDescent="0.2">
      <c r="A56" s="128">
        <f t="shared" si="3"/>
        <v>43</v>
      </c>
      <c r="B56" s="83"/>
      <c r="C56" s="84" t="str">
        <f>'ELP2'!J50</f>
        <v>Proses validasi atas tingkat kehandalan, keakuratan, kelengkapan, ketepatan waktu sistem informasi telah dilakukan secara berkala</v>
      </c>
      <c r="D56" s="85">
        <f>'ELP2'!M50</f>
        <v>0</v>
      </c>
      <c r="E56" s="85">
        <f>'ELP2'!N50</f>
        <v>1</v>
      </c>
      <c r="F56" s="85">
        <f>'ELP2'!O50</f>
        <v>12</v>
      </c>
      <c r="G56" s="85">
        <f>'ELP2'!P50</f>
        <v>1</v>
      </c>
      <c r="H56" s="86">
        <f t="shared" si="12"/>
        <v>1.1052631578947369</v>
      </c>
      <c r="I56" s="86">
        <f t="shared" si="11"/>
        <v>-1.8947368421052631</v>
      </c>
      <c r="J56" s="87">
        <f>'ELP2'!L50</f>
        <v>3</v>
      </c>
      <c r="K56" s="53" t="str">
        <f t="shared" si="0"/>
        <v>Cukup Memadai</v>
      </c>
      <c r="L56" s="81"/>
      <c r="M56" s="81"/>
      <c r="N56" s="88" t="s">
        <v>198</v>
      </c>
      <c r="O56" s="75">
        <f t="shared" si="13"/>
        <v>14</v>
      </c>
      <c r="P56" s="74"/>
    </row>
    <row r="57" spans="1:16" ht="16.5" thickBot="1" x14ac:dyDescent="0.25">
      <c r="A57" s="128"/>
      <c r="B57" s="83"/>
      <c r="C57" s="130"/>
      <c r="D57" s="131"/>
      <c r="E57" s="131"/>
      <c r="F57" s="131"/>
      <c r="G57" s="131"/>
      <c r="H57" s="129"/>
      <c r="I57" s="86"/>
      <c r="J57" s="93"/>
      <c r="K57" s="81"/>
      <c r="L57" s="80"/>
      <c r="M57" s="94"/>
      <c r="N57" s="88"/>
      <c r="O57" s="131"/>
      <c r="P57" s="74"/>
    </row>
    <row r="58" spans="1:16" ht="16.5" customHeight="1" thickBot="1" x14ac:dyDescent="0.25">
      <c r="A58" s="97" t="s">
        <v>73</v>
      </c>
      <c r="B58" s="76"/>
      <c r="C58" s="77" t="s">
        <v>137</v>
      </c>
      <c r="D58" s="78"/>
      <c r="E58" s="78"/>
      <c r="F58" s="78"/>
      <c r="G58" s="78"/>
      <c r="H58" s="79"/>
      <c r="I58" s="86"/>
      <c r="J58" s="181">
        <f>'ELP2'!E51</f>
        <v>3</v>
      </c>
      <c r="K58" s="53" t="str">
        <f t="shared" si="0"/>
        <v>Cukup Memadai</v>
      </c>
      <c r="L58" s="93"/>
      <c r="M58" s="94"/>
      <c r="N58" s="82"/>
      <c r="O58" s="78"/>
      <c r="P58" s="74"/>
    </row>
    <row r="59" spans="1:16" ht="31.5" x14ac:dyDescent="0.2">
      <c r="A59" s="128">
        <v>44</v>
      </c>
      <c r="B59" s="83"/>
      <c r="C59" s="84" t="str">
        <f>'ELP2'!J51</f>
        <v>Pimpinan melakukan reviu dan evaluasi secara berjenjang terhadap peran dan tanggung jawab bawahannya terkait SPIP</v>
      </c>
      <c r="D59" s="85">
        <f>'ELP2'!M51</f>
        <v>0</v>
      </c>
      <c r="E59" s="85">
        <f>'ELP2'!N51</f>
        <v>3</v>
      </c>
      <c r="F59" s="85">
        <f>'ELP2'!O51</f>
        <v>7</v>
      </c>
      <c r="G59" s="85">
        <f>'ELP2'!P51</f>
        <v>4</v>
      </c>
      <c r="H59" s="86">
        <f t="shared" ref="H59:H67" si="14">((D59*1)+(E59*2)+(F59*3)+(G59*4))/38</f>
        <v>1.131578947368421</v>
      </c>
      <c r="I59" s="86">
        <f t="shared" si="11"/>
        <v>-1.868421052631579</v>
      </c>
      <c r="J59" s="87">
        <f>'ELP2'!L51</f>
        <v>3</v>
      </c>
      <c r="K59" s="53" t="str">
        <f t="shared" si="0"/>
        <v>Cukup Memadai</v>
      </c>
      <c r="L59" s="81"/>
      <c r="M59" s="81"/>
      <c r="N59" s="88" t="s">
        <v>200</v>
      </c>
      <c r="O59" s="75">
        <f>SUM(D59:G59)</f>
        <v>14</v>
      </c>
      <c r="P59" s="74"/>
    </row>
    <row r="60" spans="1:16" ht="31.5" x14ac:dyDescent="0.2">
      <c r="A60" s="128">
        <f t="shared" si="3"/>
        <v>45</v>
      </c>
      <c r="B60" s="83"/>
      <c r="C60" s="84" t="str">
        <f>'ELP2'!J52</f>
        <v>Dalam setiap raker/rapim, Pimpinan membahas efektivitas penyelenggaraan SPIP</v>
      </c>
      <c r="D60" s="85">
        <f>'ELP2'!M52</f>
        <v>0</v>
      </c>
      <c r="E60" s="85">
        <f>'ELP2'!N52</f>
        <v>3</v>
      </c>
      <c r="F60" s="85">
        <f>'ELP2'!O52</f>
        <v>8</v>
      </c>
      <c r="G60" s="85">
        <f>'ELP2'!P52</f>
        <v>3</v>
      </c>
      <c r="H60" s="86">
        <f t="shared" si="14"/>
        <v>1.1052631578947369</v>
      </c>
      <c r="I60" s="86">
        <f t="shared" si="11"/>
        <v>-1.8947368421052631</v>
      </c>
      <c r="J60" s="87">
        <f>'ELP2'!L52</f>
        <v>3</v>
      </c>
      <c r="K60" s="53" t="str">
        <f t="shared" si="0"/>
        <v>Cukup Memadai</v>
      </c>
      <c r="L60" s="81"/>
      <c r="M60" s="81"/>
      <c r="N60" s="88" t="s">
        <v>198</v>
      </c>
      <c r="O60" s="75">
        <f>SUM(D60:G60)</f>
        <v>14</v>
      </c>
      <c r="P60" s="74"/>
    </row>
    <row r="61" spans="1:16" ht="32.25" thickBot="1" x14ac:dyDescent="0.25">
      <c r="A61" s="128">
        <f t="shared" si="3"/>
        <v>46</v>
      </c>
      <c r="B61" s="83"/>
      <c r="C61" s="84" t="str">
        <f>'ELP2'!J53</f>
        <v>Pendelegasian wewenang dan tanggung jawab telah ditetapkan dan didokumentasikan secara formal</v>
      </c>
      <c r="D61" s="85">
        <f>'ELP2'!M53</f>
        <v>1</v>
      </c>
      <c r="E61" s="85">
        <f>'ELP2'!N53</f>
        <v>1</v>
      </c>
      <c r="F61" s="85">
        <f>'ELP2'!O53</f>
        <v>11</v>
      </c>
      <c r="G61" s="85">
        <f>'ELP2'!P53</f>
        <v>1</v>
      </c>
      <c r="H61" s="86">
        <f t="shared" si="14"/>
        <v>1.0526315789473684</v>
      </c>
      <c r="I61" s="86">
        <f t="shared" si="11"/>
        <v>-1.9473684210526316</v>
      </c>
      <c r="J61" s="87">
        <f>'ELP2'!L53</f>
        <v>3</v>
      </c>
      <c r="K61" s="53" t="str">
        <f t="shared" si="0"/>
        <v>Cukup Memadai</v>
      </c>
      <c r="L61" s="81"/>
      <c r="M61" s="81"/>
      <c r="N61" s="88" t="s">
        <v>200</v>
      </c>
      <c r="O61" s="75">
        <f>SUM(D61:G61)</f>
        <v>14</v>
      </c>
      <c r="P61" s="74"/>
    </row>
    <row r="62" spans="1:16" ht="15.75" x14ac:dyDescent="0.2">
      <c r="A62" s="128">
        <f t="shared" si="3"/>
        <v>47</v>
      </c>
      <c r="B62" s="83"/>
      <c r="C62" s="84" t="str">
        <f>'ELP2'!J54</f>
        <v>Kriteria pendelegasian wewenang telah tepat</v>
      </c>
      <c r="D62" s="85">
        <f>'ELP2'!M54</f>
        <v>0</v>
      </c>
      <c r="E62" s="85">
        <f>'ELP2'!N54</f>
        <v>2</v>
      </c>
      <c r="F62" s="85">
        <f>'ELP2'!O54</f>
        <v>9</v>
      </c>
      <c r="G62" s="85">
        <f>'ELP2'!P54</f>
        <v>3</v>
      </c>
      <c r="H62" s="86">
        <f t="shared" si="14"/>
        <v>1.131578947368421</v>
      </c>
      <c r="I62" s="86">
        <f t="shared" si="11"/>
        <v>-1.868421052631579</v>
      </c>
      <c r="J62" s="87">
        <f>'ELP2'!L54</f>
        <v>3</v>
      </c>
      <c r="K62" s="53" t="str">
        <f t="shared" si="0"/>
        <v>Cukup Memadai</v>
      </c>
      <c r="L62" s="81"/>
      <c r="M62" s="81"/>
      <c r="N62" s="99" t="s">
        <v>200</v>
      </c>
      <c r="O62" s="75">
        <f t="shared" ref="O62:O67" si="15">SUM(D62:G62)</f>
        <v>14</v>
      </c>
      <c r="P62" s="74"/>
    </row>
    <row r="63" spans="1:16" ht="31.5" x14ac:dyDescent="0.2">
      <c r="A63" s="128">
        <f t="shared" si="3"/>
        <v>48</v>
      </c>
      <c r="B63" s="83"/>
      <c r="C63" s="84" t="str">
        <f>'ELP2'!J55</f>
        <v>Pejabat kunci (key management) yang diberi kewenangan telah memahami tanggung jawab dan wewenangnya</v>
      </c>
      <c r="D63" s="85">
        <f>'ELP2'!M55</f>
        <v>0</v>
      </c>
      <c r="E63" s="85">
        <f>'ELP2'!N55</f>
        <v>0</v>
      </c>
      <c r="F63" s="85">
        <f>'ELP2'!O55</f>
        <v>12</v>
      </c>
      <c r="G63" s="85">
        <f>'ELP2'!P55</f>
        <v>2</v>
      </c>
      <c r="H63" s="86">
        <f t="shared" si="14"/>
        <v>1.1578947368421053</v>
      </c>
      <c r="I63" s="86">
        <f t="shared" si="11"/>
        <v>-1.8421052631578947</v>
      </c>
      <c r="J63" s="87">
        <f>'ELP2'!L55</f>
        <v>3</v>
      </c>
      <c r="K63" s="53" t="str">
        <f t="shared" si="0"/>
        <v>Cukup Memadai</v>
      </c>
      <c r="L63" s="81"/>
      <c r="M63" s="81"/>
      <c r="N63" s="88" t="s">
        <v>200</v>
      </c>
      <c r="O63" s="75">
        <f t="shared" si="15"/>
        <v>14</v>
      </c>
      <c r="P63" s="74"/>
    </row>
    <row r="64" spans="1:16" ht="15.75" x14ac:dyDescent="0.2">
      <c r="A64" s="128">
        <f t="shared" si="3"/>
        <v>49</v>
      </c>
      <c r="B64" s="83"/>
      <c r="C64" s="84" t="str">
        <f>'ELP2'!J56</f>
        <v>Kewenangan direviu dan dimutakhirkan secara periodik</v>
      </c>
      <c r="D64" s="85">
        <f>'ELP2'!M56</f>
        <v>0</v>
      </c>
      <c r="E64" s="85">
        <f>'ELP2'!N56</f>
        <v>3</v>
      </c>
      <c r="F64" s="85">
        <f>'ELP2'!O56</f>
        <v>10</v>
      </c>
      <c r="G64" s="85">
        <f>'ELP2'!P56</f>
        <v>1</v>
      </c>
      <c r="H64" s="86">
        <f t="shared" si="14"/>
        <v>1.0526315789473684</v>
      </c>
      <c r="I64" s="86">
        <f t="shared" si="11"/>
        <v>-1.9473684210526316</v>
      </c>
      <c r="J64" s="87">
        <f>'ELP2'!L56</f>
        <v>3</v>
      </c>
      <c r="K64" s="53" t="str">
        <f t="shared" si="0"/>
        <v>Cukup Memadai</v>
      </c>
      <c r="L64" s="81"/>
      <c r="M64" s="81"/>
      <c r="N64" s="88" t="s">
        <v>198</v>
      </c>
      <c r="O64" s="75">
        <f t="shared" si="15"/>
        <v>14</v>
      </c>
      <c r="P64" s="74"/>
    </row>
    <row r="65" spans="1:16" ht="31.5" x14ac:dyDescent="0.2">
      <c r="A65" s="128">
        <f t="shared" si="3"/>
        <v>50</v>
      </c>
      <c r="B65" s="83"/>
      <c r="C65" s="84" t="str">
        <f>'ELP2'!J57</f>
        <v>Wewenang dan tanggung jawab telah dikomunikasikan dengan jelas dan dipahami oleh pegawai</v>
      </c>
      <c r="D65" s="85">
        <f>'ELP2'!M57</f>
        <v>0</v>
      </c>
      <c r="E65" s="85">
        <f>'ELP2'!N57</f>
        <v>1</v>
      </c>
      <c r="F65" s="85">
        <f>'ELP2'!O57</f>
        <v>11</v>
      </c>
      <c r="G65" s="85">
        <f>'ELP2'!P57</f>
        <v>2</v>
      </c>
      <c r="H65" s="86">
        <f t="shared" si="14"/>
        <v>1.131578947368421</v>
      </c>
      <c r="I65" s="86">
        <f t="shared" ref="I65:I80" si="16">H65-J65</f>
        <v>-1.868421052631579</v>
      </c>
      <c r="J65" s="87">
        <f>'ELP2'!L57</f>
        <v>3</v>
      </c>
      <c r="K65" s="53" t="str">
        <f t="shared" si="0"/>
        <v>Cukup Memadai</v>
      </c>
      <c r="L65" s="81"/>
      <c r="M65" s="81"/>
      <c r="N65" s="88" t="s">
        <v>198</v>
      </c>
      <c r="O65" s="75">
        <f t="shared" si="15"/>
        <v>14</v>
      </c>
      <c r="P65" s="74"/>
    </row>
    <row r="66" spans="1:16" ht="15.75" x14ac:dyDescent="0.2">
      <c r="A66" s="128">
        <f t="shared" si="3"/>
        <v>51</v>
      </c>
      <c r="B66" s="83"/>
      <c r="C66" s="84" t="str">
        <f>'ELP2'!J58</f>
        <v>Batasan kewenangan diverifikasi dan diuji</v>
      </c>
      <c r="D66" s="85">
        <f>'ELP2'!M58</f>
        <v>2</v>
      </c>
      <c r="E66" s="85">
        <f>'ELP2'!N58</f>
        <v>4</v>
      </c>
      <c r="F66" s="85">
        <f>'ELP2'!O58</f>
        <v>8</v>
      </c>
      <c r="G66" s="85">
        <f>'ELP2'!P58</f>
        <v>0</v>
      </c>
      <c r="H66" s="86">
        <f t="shared" si="14"/>
        <v>0.89473684210526316</v>
      </c>
      <c r="I66" s="86">
        <f t="shared" si="16"/>
        <v>-2.1052631578947367</v>
      </c>
      <c r="J66" s="87">
        <f>'ELP2'!L58</f>
        <v>3</v>
      </c>
      <c r="K66" s="53" t="str">
        <f t="shared" si="0"/>
        <v>Cukup Memadai</v>
      </c>
      <c r="L66" s="81"/>
      <c r="M66" s="81"/>
      <c r="N66" s="88" t="s">
        <v>198</v>
      </c>
      <c r="O66" s="75">
        <f t="shared" si="15"/>
        <v>14</v>
      </c>
      <c r="P66" s="74"/>
    </row>
    <row r="67" spans="1:16" ht="15.75" x14ac:dyDescent="0.2">
      <c r="A67" s="128">
        <f t="shared" si="3"/>
        <v>52</v>
      </c>
      <c r="B67" s="83"/>
      <c r="C67" s="84" t="str">
        <f>'ELP2'!J59</f>
        <v>Proses dan tingkatan otorisasi dilaksanakan sesuai ketentuan</v>
      </c>
      <c r="D67" s="85">
        <f>'ELP2'!M59</f>
        <v>0</v>
      </c>
      <c r="E67" s="85">
        <f>'ELP2'!N59</f>
        <v>4</v>
      </c>
      <c r="F67" s="85">
        <f>'ELP2'!O59</f>
        <v>8</v>
      </c>
      <c r="G67" s="85">
        <f>'ELP2'!P59</f>
        <v>2</v>
      </c>
      <c r="H67" s="86">
        <f t="shared" si="14"/>
        <v>1.0526315789473684</v>
      </c>
      <c r="I67" s="86">
        <f t="shared" si="16"/>
        <v>-1.9473684210526316</v>
      </c>
      <c r="J67" s="87">
        <f>'ELP2'!L59</f>
        <v>3</v>
      </c>
      <c r="K67" s="53" t="str">
        <f t="shared" si="0"/>
        <v>Cukup Memadai</v>
      </c>
      <c r="L67" s="81"/>
      <c r="M67" s="81"/>
      <c r="N67" s="88" t="s">
        <v>198</v>
      </c>
      <c r="O67" s="75">
        <f t="shared" si="15"/>
        <v>14</v>
      </c>
      <c r="P67" s="74"/>
    </row>
    <row r="68" spans="1:16" ht="16.5" thickBot="1" x14ac:dyDescent="0.25">
      <c r="A68" s="128"/>
      <c r="B68" s="83"/>
      <c r="C68" s="130"/>
      <c r="D68" s="131"/>
      <c r="E68" s="131"/>
      <c r="F68" s="131"/>
      <c r="G68" s="131"/>
      <c r="H68" s="129"/>
      <c r="I68" s="86"/>
      <c r="J68" s="93"/>
      <c r="K68" s="81"/>
      <c r="L68" s="80"/>
      <c r="M68" s="94"/>
      <c r="N68" s="88"/>
      <c r="O68" s="131"/>
      <c r="P68" s="74"/>
    </row>
    <row r="69" spans="1:16" ht="32.25" thickBot="1" x14ac:dyDescent="0.25">
      <c r="A69" s="97" t="s">
        <v>75</v>
      </c>
      <c r="B69" s="76"/>
      <c r="C69" s="77" t="s">
        <v>146</v>
      </c>
      <c r="D69" s="78"/>
      <c r="E69" s="78"/>
      <c r="F69" s="78"/>
      <c r="G69" s="78"/>
      <c r="H69" s="79"/>
      <c r="I69" s="86">
        <f t="shared" si="16"/>
        <v>-4</v>
      </c>
      <c r="J69" s="181">
        <f>'ELP2'!E60</f>
        <v>4</v>
      </c>
      <c r="K69" s="53" t="str">
        <f t="shared" si="0"/>
        <v>Memadai</v>
      </c>
      <c r="L69" s="93"/>
      <c r="M69" s="94"/>
      <c r="N69" s="82"/>
      <c r="O69" s="78"/>
      <c r="P69" s="74"/>
    </row>
    <row r="70" spans="1:16" ht="16.5" thickBot="1" x14ac:dyDescent="0.25">
      <c r="A70" s="128">
        <v>53</v>
      </c>
      <c r="B70" s="83"/>
      <c r="C70" s="84" t="str">
        <f>'ELP2'!J60</f>
        <v>Instansi .........… kebijakan dan prosedur pengelolaan SDM</v>
      </c>
      <c r="D70" s="85">
        <f>'ELP2'!M60</f>
        <v>7</v>
      </c>
      <c r="E70" s="85">
        <f>'ELP2'!N60</f>
        <v>7</v>
      </c>
      <c r="F70" s="85">
        <f>'ELP2'!O60</f>
        <v>0</v>
      </c>
      <c r="G70" s="85">
        <f>'ELP2'!P60</f>
        <v>0</v>
      </c>
      <c r="H70" s="86">
        <f t="shared" ref="H70:H80" si="17">((D70*1)+(E70*2)+(F70*3)+(G70*4))/38</f>
        <v>0.55263157894736847</v>
      </c>
      <c r="I70" s="86">
        <f t="shared" si="16"/>
        <v>-0.44736842105263153</v>
      </c>
      <c r="J70" s="87">
        <f>'ELP2'!L60</f>
        <v>1</v>
      </c>
      <c r="K70" s="53" t="str">
        <f t="shared" si="0"/>
        <v>Tidak Memadai</v>
      </c>
      <c r="L70" s="81" t="s">
        <v>29</v>
      </c>
      <c r="M70" s="81"/>
      <c r="N70" s="88" t="s">
        <v>200</v>
      </c>
      <c r="O70" s="75">
        <f t="shared" ref="O70:O80" si="18">SUM(D70:G70)</f>
        <v>14</v>
      </c>
      <c r="P70" s="74"/>
    </row>
    <row r="71" spans="1:16" ht="15.75" x14ac:dyDescent="0.2">
      <c r="A71" s="128">
        <f t="shared" si="3"/>
        <v>54</v>
      </c>
      <c r="B71" s="83"/>
      <c r="C71" s="84" t="str">
        <f>'ELP2'!J61</f>
        <v>Kebijakan dan prosedur pengelolaan SDM  didokumentasikan secara formal</v>
      </c>
      <c r="D71" s="85">
        <f>'ELP2'!M61</f>
        <v>0</v>
      </c>
      <c r="E71" s="85">
        <f>'ELP2'!N61</f>
        <v>0</v>
      </c>
      <c r="F71" s="85">
        <f>'ELP2'!O61</f>
        <v>4</v>
      </c>
      <c r="G71" s="85">
        <f>'ELP2'!P61</f>
        <v>2</v>
      </c>
      <c r="H71" s="86">
        <f t="shared" si="17"/>
        <v>0.52631578947368418</v>
      </c>
      <c r="I71" s="86">
        <f t="shared" si="16"/>
        <v>-2.4736842105263159</v>
      </c>
      <c r="J71" s="87">
        <f>'ELP2'!L61</f>
        <v>3</v>
      </c>
      <c r="K71" s="53" t="str">
        <f t="shared" si="0"/>
        <v>Cukup Memadai</v>
      </c>
      <c r="L71" s="81"/>
      <c r="M71" s="81"/>
      <c r="N71" s="99" t="s">
        <v>200</v>
      </c>
      <c r="O71" s="75">
        <f t="shared" si="18"/>
        <v>6</v>
      </c>
      <c r="P71" s="74"/>
    </row>
    <row r="72" spans="1:16" ht="31.5" x14ac:dyDescent="0.2">
      <c r="A72" s="128">
        <f t="shared" si="3"/>
        <v>55</v>
      </c>
      <c r="B72" s="83"/>
      <c r="C72" s="84" t="str">
        <f>'ELP2'!J62</f>
        <v>Kebijakan dan prosedur pengelolaan SDM  disosialisasikan kepada seluruh pegawai</v>
      </c>
      <c r="D72" s="85">
        <f>'ELP2'!M62</f>
        <v>0</v>
      </c>
      <c r="E72" s="85">
        <f>'ELP2'!N62</f>
        <v>0</v>
      </c>
      <c r="F72" s="85">
        <f>'ELP2'!O62</f>
        <v>3</v>
      </c>
      <c r="G72" s="85">
        <f>'ELP2'!P62</f>
        <v>4</v>
      </c>
      <c r="H72" s="86">
        <f t="shared" si="17"/>
        <v>0.65789473684210531</v>
      </c>
      <c r="I72" s="86">
        <f t="shared" si="16"/>
        <v>-3.3421052631578947</v>
      </c>
      <c r="J72" s="87">
        <f>'ELP2'!L62</f>
        <v>4</v>
      </c>
      <c r="K72" s="53" t="str">
        <f t="shared" ref="K72:K87" si="19">IF(J72=1,"Tidak Memadai",IF(J72=2,"Kurang Memadai",IF(J72=3,"Cukup Memadai","Memadai")))</f>
        <v>Memadai</v>
      </c>
      <c r="L72" s="81"/>
      <c r="M72" s="81"/>
      <c r="N72" s="88" t="s">
        <v>200</v>
      </c>
      <c r="O72" s="75">
        <f t="shared" si="18"/>
        <v>7</v>
      </c>
      <c r="P72" s="74"/>
    </row>
    <row r="73" spans="1:16" ht="15.75" x14ac:dyDescent="0.2">
      <c r="A73" s="128">
        <f t="shared" si="3"/>
        <v>56</v>
      </c>
      <c r="B73" s="83"/>
      <c r="C73" s="84" t="str">
        <f>'ELP2'!J63</f>
        <v>Kebijakan dan prosedur pengelolaan SDM dipahami oleh seluruh pegawai</v>
      </c>
      <c r="D73" s="85">
        <f>'ELP2'!M63</f>
        <v>0</v>
      </c>
      <c r="E73" s="85">
        <f>'ELP2'!N63</f>
        <v>0</v>
      </c>
      <c r="F73" s="85">
        <f>'ELP2'!O63</f>
        <v>4</v>
      </c>
      <c r="G73" s="85">
        <f>'ELP2'!P63</f>
        <v>2</v>
      </c>
      <c r="H73" s="86">
        <f t="shared" si="17"/>
        <v>0.52631578947368418</v>
      </c>
      <c r="I73" s="86">
        <f t="shared" si="16"/>
        <v>-2.4736842105263159</v>
      </c>
      <c r="J73" s="87">
        <f>'ELP2'!L63</f>
        <v>3</v>
      </c>
      <c r="K73" s="53" t="str">
        <f t="shared" si="19"/>
        <v>Cukup Memadai</v>
      </c>
      <c r="L73" s="81"/>
      <c r="M73" s="81"/>
      <c r="N73" s="88" t="s">
        <v>200</v>
      </c>
      <c r="O73" s="75">
        <f t="shared" si="18"/>
        <v>6</v>
      </c>
      <c r="P73" s="74"/>
    </row>
    <row r="74" spans="1:16" ht="31.5" x14ac:dyDescent="0.2">
      <c r="A74" s="128">
        <f t="shared" si="3"/>
        <v>57</v>
      </c>
      <c r="B74" s="83"/>
      <c r="C74" s="84" t="str">
        <f>'ELP2'!J64</f>
        <v>Kebijakan dan prosedur pengelolaan SDM tersebut lengkap (sejak rekrutmen sampai dengan pemberhentian pegawai)</v>
      </c>
      <c r="D74" s="85">
        <f>'ELP2'!M64</f>
        <v>0</v>
      </c>
      <c r="E74" s="85">
        <f>'ELP2'!N64</f>
        <v>0</v>
      </c>
      <c r="F74" s="85">
        <f>'ELP2'!O64</f>
        <v>2</v>
      </c>
      <c r="G74" s="85">
        <f>'ELP2'!P64</f>
        <v>5</v>
      </c>
      <c r="H74" s="86">
        <f t="shared" si="17"/>
        <v>0.68421052631578949</v>
      </c>
      <c r="I74" s="86">
        <f t="shared" si="16"/>
        <v>-3.3157894736842106</v>
      </c>
      <c r="J74" s="87">
        <f>'ELP2'!L64</f>
        <v>4</v>
      </c>
      <c r="K74" s="53" t="str">
        <f t="shared" si="19"/>
        <v>Memadai</v>
      </c>
      <c r="L74" s="81"/>
      <c r="M74" s="81"/>
      <c r="N74" s="88" t="s">
        <v>200</v>
      </c>
      <c r="O74" s="75">
        <f t="shared" si="18"/>
        <v>7</v>
      </c>
      <c r="P74" s="74"/>
    </row>
    <row r="75" spans="1:16" ht="31.5" x14ac:dyDescent="0.2">
      <c r="A75" s="128">
        <f t="shared" si="3"/>
        <v>58</v>
      </c>
      <c r="B75" s="83"/>
      <c r="C75" s="84" t="str">
        <f>'ELP2'!J65</f>
        <v>Kebijakan dan prosedur pengelolaan SDM tersebut dimutakhirkan sesuai kebutuhan</v>
      </c>
      <c r="D75" s="85">
        <f>'ELP2'!M65</f>
        <v>0</v>
      </c>
      <c r="E75" s="85">
        <f>'ELP2'!N65</f>
        <v>0</v>
      </c>
      <c r="F75" s="85">
        <f>'ELP2'!O65</f>
        <v>3</v>
      </c>
      <c r="G75" s="85">
        <f>'ELP2'!P65</f>
        <v>4</v>
      </c>
      <c r="H75" s="86">
        <f t="shared" si="17"/>
        <v>0.65789473684210531</v>
      </c>
      <c r="I75" s="86">
        <f t="shared" si="16"/>
        <v>-3.3421052631578947</v>
      </c>
      <c r="J75" s="87">
        <f>'ELP2'!L65</f>
        <v>4</v>
      </c>
      <c r="K75" s="53" t="str">
        <f t="shared" si="19"/>
        <v>Memadai</v>
      </c>
      <c r="L75" s="81"/>
      <c r="M75" s="81"/>
      <c r="N75" s="88" t="s">
        <v>200</v>
      </c>
      <c r="O75" s="75">
        <f t="shared" si="18"/>
        <v>7</v>
      </c>
      <c r="P75" s="74"/>
    </row>
    <row r="76" spans="1:16" ht="31.5" x14ac:dyDescent="0.2">
      <c r="A76" s="128">
        <f t="shared" si="3"/>
        <v>59</v>
      </c>
      <c r="B76" s="83"/>
      <c r="C76" s="84" t="str">
        <f>'ELP2'!J66</f>
        <v>Pimpinan menetapkan standar rekrutmen pegawai sesuai dengan persyaratan jabatan</v>
      </c>
      <c r="D76" s="85">
        <f>'ELP2'!M66</f>
        <v>0</v>
      </c>
      <c r="E76" s="85">
        <f>'ELP2'!N66</f>
        <v>0</v>
      </c>
      <c r="F76" s="85">
        <f>'ELP2'!O66</f>
        <v>3</v>
      </c>
      <c r="G76" s="85">
        <f>'ELP2'!P66</f>
        <v>4</v>
      </c>
      <c r="H76" s="86">
        <f t="shared" si="17"/>
        <v>0.65789473684210531</v>
      </c>
      <c r="I76" s="86">
        <f t="shared" si="16"/>
        <v>-3.3421052631578947</v>
      </c>
      <c r="J76" s="87">
        <f>'ELP2'!L66</f>
        <v>4</v>
      </c>
      <c r="K76" s="53" t="str">
        <f t="shared" si="19"/>
        <v>Memadai</v>
      </c>
      <c r="L76" s="81" t="s">
        <v>260</v>
      </c>
      <c r="M76" s="81"/>
      <c r="N76" s="88" t="s">
        <v>200</v>
      </c>
      <c r="O76" s="75">
        <f t="shared" si="18"/>
        <v>7</v>
      </c>
      <c r="P76" s="74"/>
    </row>
    <row r="77" spans="1:16" ht="31.5" x14ac:dyDescent="0.2">
      <c r="A77" s="128">
        <f t="shared" si="3"/>
        <v>60</v>
      </c>
      <c r="B77" s="83"/>
      <c r="C77" s="84" t="str">
        <f>'ELP2'!J67</f>
        <v>Pimpinan  menetapkan pola mutasi dan promosi pegawai sesuai dengan persyaratan jabatan dan direviu secara periodik</v>
      </c>
      <c r="D77" s="85">
        <f>'ELP2'!M67</f>
        <v>0</v>
      </c>
      <c r="E77" s="85">
        <f>'ELP2'!N67</f>
        <v>0</v>
      </c>
      <c r="F77" s="85">
        <f>'ELP2'!O67</f>
        <v>4</v>
      </c>
      <c r="G77" s="85">
        <f>'ELP2'!P67</f>
        <v>3</v>
      </c>
      <c r="H77" s="86">
        <f t="shared" si="17"/>
        <v>0.63157894736842102</v>
      </c>
      <c r="I77" s="86">
        <f t="shared" si="16"/>
        <v>-2.3684210526315788</v>
      </c>
      <c r="J77" s="87">
        <f>'ELP2'!L67</f>
        <v>3</v>
      </c>
      <c r="K77" s="53" t="str">
        <f t="shared" si="19"/>
        <v>Cukup Memadai</v>
      </c>
      <c r="L77" s="81"/>
      <c r="M77" s="81"/>
      <c r="N77" s="88" t="s">
        <v>200</v>
      </c>
      <c r="O77" s="75">
        <f t="shared" si="18"/>
        <v>7</v>
      </c>
      <c r="P77" s="74"/>
    </row>
    <row r="78" spans="1:16" ht="32.25" thickBot="1" x14ac:dyDescent="0.25">
      <c r="A78" s="128">
        <f t="shared" si="3"/>
        <v>61</v>
      </c>
      <c r="B78" s="83"/>
      <c r="C78" s="84" t="str">
        <f>'ELP2'!J68</f>
        <v>Setiap SDM yang akan ditempatkan dalam posisi kunci telah mempertimbangkan integritas dan kompetensinya</v>
      </c>
      <c r="D78" s="85">
        <f>'ELP2'!M68</f>
        <v>0</v>
      </c>
      <c r="E78" s="85">
        <f>'ELP2'!N68</f>
        <v>0</v>
      </c>
      <c r="F78" s="85">
        <f>'ELP2'!O68</f>
        <v>6</v>
      </c>
      <c r="G78" s="85">
        <f>'ELP2'!P68</f>
        <v>1</v>
      </c>
      <c r="H78" s="86">
        <f t="shared" si="17"/>
        <v>0.57894736842105265</v>
      </c>
      <c r="I78" s="86">
        <f t="shared" si="16"/>
        <v>-2.4210526315789473</v>
      </c>
      <c r="J78" s="87">
        <f>'ELP2'!L68</f>
        <v>3</v>
      </c>
      <c r="K78" s="53" t="str">
        <f t="shared" si="19"/>
        <v>Cukup Memadai</v>
      </c>
      <c r="L78" s="81"/>
      <c r="M78" s="81"/>
      <c r="N78" s="88" t="s">
        <v>198</v>
      </c>
      <c r="O78" s="75">
        <f t="shared" si="18"/>
        <v>7</v>
      </c>
      <c r="P78" s="74"/>
    </row>
    <row r="79" spans="1:16" ht="31.5" x14ac:dyDescent="0.2">
      <c r="A79" s="128">
        <f t="shared" ref="A79:A87" si="20">A78+1</f>
        <v>62</v>
      </c>
      <c r="B79" s="83"/>
      <c r="C79" s="84" t="str">
        <f>'ELP2'!J69</f>
        <v>Instansi menempatkan SDM pada posisi kunci melalui fit and proper test dan management assessment center (MAC)</v>
      </c>
      <c r="D79" s="85">
        <f>'ELP2'!M69</f>
        <v>0</v>
      </c>
      <c r="E79" s="85">
        <f>'ELP2'!N69</f>
        <v>0</v>
      </c>
      <c r="F79" s="85">
        <f>'ELP2'!O69</f>
        <v>2</v>
      </c>
      <c r="G79" s="85">
        <f>'ELP2'!P69</f>
        <v>5</v>
      </c>
      <c r="H79" s="86">
        <f t="shared" si="17"/>
        <v>0.68421052631578949</v>
      </c>
      <c r="I79" s="86">
        <f t="shared" si="16"/>
        <v>-3.3157894736842106</v>
      </c>
      <c r="J79" s="87">
        <f>'ELP2'!L69</f>
        <v>4</v>
      </c>
      <c r="K79" s="53" t="str">
        <f t="shared" si="19"/>
        <v>Memadai</v>
      </c>
      <c r="L79" s="87"/>
      <c r="M79" s="87"/>
      <c r="N79" s="99" t="s">
        <v>198</v>
      </c>
      <c r="O79" s="75">
        <f t="shared" si="18"/>
        <v>7</v>
      </c>
      <c r="P79" s="74"/>
    </row>
    <row r="80" spans="1:16" ht="31.5" x14ac:dyDescent="0.2">
      <c r="A80" s="128">
        <f t="shared" si="20"/>
        <v>63</v>
      </c>
      <c r="B80" s="83"/>
      <c r="C80" s="84" t="str">
        <f>'ELP2'!J70</f>
        <v>Program pelatihan telah disusun berdasarkan analisis kebutuhan diklat (training needs analysis)</v>
      </c>
      <c r="D80" s="85">
        <f>'ELP2'!M70</f>
        <v>0</v>
      </c>
      <c r="E80" s="85">
        <f>'ELP2'!N70</f>
        <v>0</v>
      </c>
      <c r="F80" s="85">
        <f>'ELP2'!O70</f>
        <v>4</v>
      </c>
      <c r="G80" s="85">
        <f>'ELP2'!P70</f>
        <v>3</v>
      </c>
      <c r="H80" s="86">
        <f t="shared" si="17"/>
        <v>0.63157894736842102</v>
      </c>
      <c r="I80" s="86">
        <f t="shared" si="16"/>
        <v>-2.3684210526315788</v>
      </c>
      <c r="J80" s="87">
        <f>'ELP2'!L70</f>
        <v>3</v>
      </c>
      <c r="K80" s="53" t="str">
        <f t="shared" si="19"/>
        <v>Cukup Memadai</v>
      </c>
      <c r="L80" s="81"/>
      <c r="M80" s="81"/>
      <c r="N80" s="88" t="s">
        <v>200</v>
      </c>
      <c r="O80" s="75">
        <f t="shared" si="18"/>
        <v>7</v>
      </c>
      <c r="P80" s="74"/>
    </row>
    <row r="81" spans="1:16" ht="31.5" x14ac:dyDescent="0.2">
      <c r="A81" s="128">
        <f t="shared" si="20"/>
        <v>64</v>
      </c>
      <c r="B81" s="83"/>
      <c r="C81" s="84" t="str">
        <f>'ELP2'!J71</f>
        <v>Setiap pegawai mendapatkan kesempatan yang cukup untuk mengikuti program pendidikan dan pelatihan</v>
      </c>
      <c r="D81" s="85">
        <f>'ELP2'!M71</f>
        <v>0</v>
      </c>
      <c r="E81" s="85">
        <f>'ELP2'!N71</f>
        <v>2</v>
      </c>
      <c r="F81" s="85">
        <f>'ELP2'!O71</f>
        <v>3</v>
      </c>
      <c r="G81" s="85">
        <f>'ELP2'!P71</f>
        <v>2</v>
      </c>
      <c r="H81" s="86"/>
      <c r="I81" s="86"/>
      <c r="J81" s="87">
        <f>'ELP2'!L71</f>
        <v>3</v>
      </c>
      <c r="K81" s="53" t="str">
        <f t="shared" si="19"/>
        <v>Cukup Memadai</v>
      </c>
      <c r="L81" s="81"/>
      <c r="M81" s="81"/>
      <c r="N81" s="88"/>
      <c r="O81" s="75"/>
      <c r="P81" s="74"/>
    </row>
    <row r="82" spans="1:16" ht="31.5" x14ac:dyDescent="0.2">
      <c r="A82" s="128">
        <f t="shared" si="20"/>
        <v>65</v>
      </c>
      <c r="B82" s="83"/>
      <c r="C82" s="84" t="str">
        <f>'ELP2'!J72</f>
        <v>Program pelatihan yang terselenggara telah mendorong perilaku yang baik dan kesadaran ber‐SPIP</v>
      </c>
      <c r="D82" s="85">
        <f>'ELP2'!M72</f>
        <v>0</v>
      </c>
      <c r="E82" s="85">
        <f>'ELP2'!N72</f>
        <v>0</v>
      </c>
      <c r="F82" s="85">
        <f>'ELP2'!O72</f>
        <v>4</v>
      </c>
      <c r="G82" s="85">
        <f>'ELP2'!P72</f>
        <v>3</v>
      </c>
      <c r="H82" s="86"/>
      <c r="I82" s="86"/>
      <c r="J82" s="87">
        <f>'ELP2'!L72</f>
        <v>3</v>
      </c>
      <c r="K82" s="53" t="str">
        <f t="shared" si="19"/>
        <v>Cukup Memadai</v>
      </c>
      <c r="L82" s="81"/>
      <c r="M82" s="81"/>
      <c r="N82" s="88"/>
      <c r="O82" s="75"/>
      <c r="P82" s="74"/>
    </row>
    <row r="83" spans="1:16" ht="31.5" x14ac:dyDescent="0.2">
      <c r="A83" s="128">
        <f t="shared" si="20"/>
        <v>66</v>
      </c>
      <c r="B83" s="83"/>
      <c r="C83" s="84" t="str">
        <f>'ELP2'!J73</f>
        <v>Instansi telah mengalokasikan anggaran yang memadai untuk pengembangan SDM</v>
      </c>
      <c r="D83" s="85">
        <f>'ELP2'!M73</f>
        <v>0</v>
      </c>
      <c r="E83" s="85">
        <f>'ELP2'!N73</f>
        <v>0</v>
      </c>
      <c r="F83" s="85">
        <f>'ELP2'!O73</f>
        <v>5</v>
      </c>
      <c r="G83" s="85">
        <f>'ELP2'!P73</f>
        <v>2</v>
      </c>
      <c r="H83" s="86"/>
      <c r="I83" s="86"/>
      <c r="J83" s="87">
        <f>'ELP2'!L73</f>
        <v>3</v>
      </c>
      <c r="K83" s="53" t="str">
        <f t="shared" si="19"/>
        <v>Cukup Memadai</v>
      </c>
      <c r="L83" s="81"/>
      <c r="M83" s="81"/>
      <c r="N83" s="88"/>
      <c r="O83" s="75"/>
      <c r="P83" s="74"/>
    </row>
    <row r="84" spans="1:16" ht="31.5" x14ac:dyDescent="0.2">
      <c r="A84" s="128">
        <f t="shared" si="20"/>
        <v>67</v>
      </c>
      <c r="B84" s="83"/>
      <c r="C84" s="84" t="str">
        <f>'ELP2'!J74</f>
        <v>Instansi mengikutsertakan pegawai dalam diklat kepemimpinan dan inter personal skill</v>
      </c>
      <c r="D84" s="85">
        <f>'ELP2'!M74</f>
        <v>0</v>
      </c>
      <c r="E84" s="85">
        <f>'ELP2'!N74</f>
        <v>2</v>
      </c>
      <c r="F84" s="85">
        <f>'ELP2'!O74</f>
        <v>4</v>
      </c>
      <c r="G84" s="85">
        <f>'ELP2'!P74</f>
        <v>1</v>
      </c>
      <c r="H84" s="86"/>
      <c r="I84" s="86"/>
      <c r="J84" s="87">
        <f>'ELP2'!L74</f>
        <v>3</v>
      </c>
      <c r="K84" s="53" t="str">
        <f t="shared" si="19"/>
        <v>Cukup Memadai</v>
      </c>
      <c r="L84" s="81"/>
      <c r="M84" s="81"/>
      <c r="N84" s="88"/>
      <c r="O84" s="75"/>
      <c r="P84" s="74"/>
    </row>
    <row r="85" spans="1:16" ht="31.5" x14ac:dyDescent="0.2">
      <c r="A85" s="128">
        <f t="shared" si="20"/>
        <v>68</v>
      </c>
      <c r="B85" s="83"/>
      <c r="C85" s="84" t="str">
        <f>'ELP2'!J75</f>
        <v>Instansi … sistem penilaian kinerja dan sistem penghargaan (reward) yang didokumentasikan</v>
      </c>
      <c r="D85" s="85">
        <f>'ELP2'!M75</f>
        <v>1</v>
      </c>
      <c r="E85" s="85">
        <f>'ELP2'!N75</f>
        <v>6</v>
      </c>
      <c r="F85" s="85">
        <f>'ELP2'!O75</f>
        <v>0</v>
      </c>
      <c r="G85" s="85">
        <f>'ELP2'!P75</f>
        <v>0</v>
      </c>
      <c r="H85" s="86"/>
      <c r="I85" s="86"/>
      <c r="J85" s="87">
        <f>'ELP2'!L75</f>
        <v>2</v>
      </c>
      <c r="K85" s="53" t="str">
        <f t="shared" si="19"/>
        <v>Kurang Memadai</v>
      </c>
      <c r="L85" s="81"/>
      <c r="M85" s="81"/>
      <c r="N85" s="88"/>
      <c r="O85" s="75"/>
      <c r="P85" s="74"/>
    </row>
    <row r="86" spans="1:16" ht="31.5" x14ac:dyDescent="0.2">
      <c r="A86" s="128">
        <f t="shared" si="20"/>
        <v>69</v>
      </c>
      <c r="B86" s="83"/>
      <c r="C86" s="84" t="str">
        <f>'ELP2'!J76</f>
        <v>Sistem penilaian kinerja dan sistem penghargaan (reward) tersebut  diterapkan sesuai ketentuan</v>
      </c>
      <c r="D86" s="85">
        <f>'ELP2'!M76</f>
        <v>0</v>
      </c>
      <c r="E86" s="85">
        <f>'ELP2'!N76</f>
        <v>0</v>
      </c>
      <c r="F86" s="85">
        <f>'ELP2'!O76</f>
        <v>4</v>
      </c>
      <c r="G86" s="85">
        <f>'ELP2'!P76</f>
        <v>1</v>
      </c>
      <c r="H86" s="86"/>
      <c r="I86" s="86"/>
      <c r="J86" s="87">
        <f>'ELP2'!L76</f>
        <v>3</v>
      </c>
      <c r="K86" s="53" t="str">
        <f t="shared" si="19"/>
        <v>Cukup Memadai</v>
      </c>
      <c r="L86" s="81"/>
      <c r="M86" s="81"/>
      <c r="N86" s="88"/>
      <c r="O86" s="75"/>
      <c r="P86" s="74"/>
    </row>
    <row r="87" spans="1:16" ht="31.5" x14ac:dyDescent="0.2">
      <c r="A87" s="128">
        <f t="shared" si="20"/>
        <v>70</v>
      </c>
      <c r="B87" s="83"/>
      <c r="C87" s="84" t="str">
        <f>'ELP2'!J77</f>
        <v>Atas kinerja dan produktivitas pegawai, instansi memberikan berbagai penghargaan</v>
      </c>
      <c r="D87" s="85">
        <f>'ELP2'!M77</f>
        <v>0</v>
      </c>
      <c r="E87" s="85">
        <f>'ELP2'!N77</f>
        <v>3</v>
      </c>
      <c r="F87" s="85">
        <f>'ELP2'!O77</f>
        <v>2</v>
      </c>
      <c r="G87" s="85">
        <f>'ELP2'!P77</f>
        <v>0</v>
      </c>
      <c r="H87" s="86"/>
      <c r="I87" s="86"/>
      <c r="J87" s="87">
        <f>'ELP2'!L77</f>
        <v>2</v>
      </c>
      <c r="K87" s="53" t="str">
        <f t="shared" si="19"/>
        <v>Kurang Memadai</v>
      </c>
      <c r="L87" s="81"/>
      <c r="M87" s="81"/>
      <c r="N87" s="88"/>
      <c r="O87" s="75"/>
      <c r="P87" s="74"/>
    </row>
    <row r="88" spans="1:16" ht="16.5" thickBot="1" x14ac:dyDescent="0.25">
      <c r="A88" s="128"/>
      <c r="B88" s="83"/>
      <c r="C88" s="130"/>
      <c r="D88" s="131"/>
      <c r="E88" s="131"/>
      <c r="F88" s="131"/>
      <c r="G88" s="131"/>
      <c r="H88" s="129"/>
      <c r="I88" s="86"/>
      <c r="J88" s="93"/>
      <c r="K88" s="81"/>
      <c r="L88" s="80"/>
      <c r="M88" s="94"/>
      <c r="N88" s="88"/>
      <c r="O88" s="131"/>
      <c r="P88" s="74"/>
    </row>
    <row r="89" spans="1:16" ht="33.75" customHeight="1" thickBot="1" x14ac:dyDescent="0.25">
      <c r="A89" s="75" t="s">
        <v>206</v>
      </c>
      <c r="B89" s="76"/>
      <c r="C89" s="77" t="str">
        <f>'ELP2'!J78</f>
        <v>APIP melakukan reviu atas efisiensi/efektivitas kegiatan secara periodik</v>
      </c>
      <c r="D89" s="78"/>
      <c r="E89" s="78"/>
      <c r="F89" s="78"/>
      <c r="G89" s="78"/>
      <c r="H89" s="79"/>
      <c r="I89" s="86"/>
      <c r="J89" s="181">
        <f>'ELP2'!E78</f>
        <v>3</v>
      </c>
      <c r="K89" s="53" t="str">
        <f t="shared" ref="K89:K98" si="21">IF(J89=1,"Tidak Memadai",IF(J89=2,"Kurang Memadai",IF(J89=3,"Cukup Memadai","Memadai")))</f>
        <v>Cukup Memadai</v>
      </c>
      <c r="L89" s="93"/>
      <c r="M89" s="94"/>
      <c r="N89" s="82"/>
      <c r="O89" s="78"/>
      <c r="P89" s="74"/>
    </row>
    <row r="90" spans="1:16" ht="30.75" customHeight="1" x14ac:dyDescent="0.2">
      <c r="A90" s="128">
        <v>71</v>
      </c>
      <c r="B90" s="83"/>
      <c r="C90" s="84" t="str">
        <f>'ELP2'!J78</f>
        <v>APIP melakukan reviu atas efisiensi/efektivitas kegiatan secara periodik</v>
      </c>
      <c r="D90" s="85">
        <f>'ELP2'!M78</f>
        <v>0</v>
      </c>
      <c r="E90" s="85">
        <f>'ELP2'!N78</f>
        <v>5</v>
      </c>
      <c r="F90" s="85">
        <f>'ELP2'!O78</f>
        <v>7</v>
      </c>
      <c r="G90" s="85">
        <f>'ELP2'!P78</f>
        <v>2</v>
      </c>
      <c r="H90" s="86">
        <f>((D90*1)+(E90*2)+(F90*3)+(G90*4))/38</f>
        <v>1.0263157894736843</v>
      </c>
      <c r="I90" s="86">
        <f t="shared" ref="I90:I101" si="22">H90-J90</f>
        <v>-1.9736842105263157</v>
      </c>
      <c r="J90" s="87">
        <f>'ELP2'!L78</f>
        <v>3</v>
      </c>
      <c r="K90" s="53" t="str">
        <f t="shared" si="21"/>
        <v>Cukup Memadai</v>
      </c>
      <c r="L90" s="81"/>
      <c r="M90" s="81"/>
      <c r="N90" s="88" t="s">
        <v>198</v>
      </c>
      <c r="O90" s="75">
        <f>SUM(D90:G90)</f>
        <v>14</v>
      </c>
      <c r="P90" s="74"/>
    </row>
    <row r="91" spans="1:16" ht="31.5" x14ac:dyDescent="0.2">
      <c r="A91" s="128">
        <f t="shared" ref="A91:A98" si="23">A90+1</f>
        <v>72</v>
      </c>
      <c r="B91" s="83"/>
      <c r="C91" s="84" t="str">
        <f>'ELP2'!J79</f>
        <v>APIP  telah  memberikan  peringatan  dini  kepada pimpinan dalam penyelenggaraan tugas dan fungsi Instansi Pemerintah.</v>
      </c>
      <c r="D91" s="85">
        <f>'ELP2'!M79</f>
        <v>0</v>
      </c>
      <c r="E91" s="85">
        <f>'ELP2'!N79</f>
        <v>1</v>
      </c>
      <c r="F91" s="85">
        <f>'ELP2'!O79</f>
        <v>11</v>
      </c>
      <c r="G91" s="85">
        <f>'ELP2'!P79</f>
        <v>2</v>
      </c>
      <c r="H91" s="86">
        <f>((D91*1)+(E91*2)+(F91*3)+(G91*4))/38</f>
        <v>1.131578947368421</v>
      </c>
      <c r="I91" s="86">
        <f t="shared" si="22"/>
        <v>-1.868421052631579</v>
      </c>
      <c r="J91" s="87">
        <f>'ELP2'!L79</f>
        <v>3</v>
      </c>
      <c r="K91" s="53" t="str">
        <f t="shared" si="21"/>
        <v>Cukup Memadai</v>
      </c>
      <c r="L91" s="81"/>
      <c r="M91" s="81"/>
      <c r="N91" s="88" t="s">
        <v>200</v>
      </c>
      <c r="O91" s="75">
        <f>SUM(D91:G91)</f>
        <v>14</v>
      </c>
      <c r="P91" s="74"/>
    </row>
    <row r="92" spans="1:16" ht="15.75" x14ac:dyDescent="0.2">
      <c r="A92" s="128">
        <f t="shared" si="23"/>
        <v>73</v>
      </c>
      <c r="B92" s="83"/>
      <c r="C92" s="84" t="str">
        <f>'ELP2'!J80</f>
        <v>APIP berperan dalam fasilitasi penyelenggaraan SPIP di instansi</v>
      </c>
      <c r="D92" s="85">
        <f>'ELP2'!M80</f>
        <v>0</v>
      </c>
      <c r="E92" s="85">
        <f>'ELP2'!N80</f>
        <v>5</v>
      </c>
      <c r="F92" s="85">
        <f>'ELP2'!O80</f>
        <v>7</v>
      </c>
      <c r="G92" s="85">
        <f>'ELP2'!P80</f>
        <v>2</v>
      </c>
      <c r="H92" s="86">
        <f>((D92*1)+(E92*2)+(F92*3)+(G92*4))/38</f>
        <v>1.0263157894736843</v>
      </c>
      <c r="I92" s="86">
        <f t="shared" si="22"/>
        <v>-1.9736842105263157</v>
      </c>
      <c r="J92" s="87">
        <f>'ELP2'!L80</f>
        <v>3</v>
      </c>
      <c r="K92" s="53" t="str">
        <f t="shared" si="21"/>
        <v>Cukup Memadai</v>
      </c>
      <c r="L92" s="81"/>
      <c r="M92" s="81"/>
      <c r="N92" s="88" t="s">
        <v>198</v>
      </c>
      <c r="O92" s="75">
        <f>SUM(D92:G92)</f>
        <v>14</v>
      </c>
      <c r="P92" s="74"/>
    </row>
    <row r="93" spans="1:16" ht="15.75" x14ac:dyDescent="0.2">
      <c r="A93" s="128">
        <f t="shared" si="23"/>
        <v>74</v>
      </c>
      <c r="B93" s="83"/>
      <c r="C93" s="84" t="str">
        <f>'ELP2'!J81</f>
        <v>APIP melaksanakan pengawasan berbasis risiko</v>
      </c>
      <c r="D93" s="85">
        <f>'ELP2'!M81</f>
        <v>0</v>
      </c>
      <c r="E93" s="85">
        <f>'ELP2'!N81</f>
        <v>9</v>
      </c>
      <c r="F93" s="85">
        <f>'ELP2'!O81</f>
        <v>4</v>
      </c>
      <c r="G93" s="85">
        <f>'ELP2'!P81</f>
        <v>1</v>
      </c>
      <c r="H93" s="86">
        <f>((D93*1)+(E93*2)+(F93*3)+(G93*4))/38</f>
        <v>0.89473684210526316</v>
      </c>
      <c r="I93" s="86">
        <f t="shared" si="22"/>
        <v>-1.1052631578947367</v>
      </c>
      <c r="J93" s="87">
        <f>'ELP2'!L81</f>
        <v>2</v>
      </c>
      <c r="K93" s="53" t="str">
        <f t="shared" si="21"/>
        <v>Kurang Memadai</v>
      </c>
      <c r="L93" s="81"/>
      <c r="M93" s="81"/>
      <c r="N93" s="88" t="s">
        <v>198</v>
      </c>
      <c r="O93" s="75">
        <f>SUM(D93:G93)</f>
        <v>14</v>
      </c>
      <c r="P93" s="74"/>
    </row>
    <row r="94" spans="1:16" ht="15.75" x14ac:dyDescent="0.2">
      <c r="A94" s="128">
        <f t="shared" si="23"/>
        <v>75</v>
      </c>
      <c r="B94" s="83"/>
      <c r="C94" s="84" t="str">
        <f>'ELP2'!J82</f>
        <v>APIP melakukan evaluasi atas efektivitas SPIP secara periodik.</v>
      </c>
      <c r="D94" s="85">
        <f>'ELP2'!M82</f>
        <v>0</v>
      </c>
      <c r="E94" s="85">
        <f>'ELP2'!N82</f>
        <v>4</v>
      </c>
      <c r="F94" s="85">
        <f>'ELP2'!O82</f>
        <v>9</v>
      </c>
      <c r="G94" s="85">
        <f>'ELP2'!P82</f>
        <v>1</v>
      </c>
      <c r="H94" s="86"/>
      <c r="I94" s="86"/>
      <c r="J94" s="87">
        <f>'ELP2'!L82</f>
        <v>3</v>
      </c>
      <c r="K94" s="53" t="str">
        <f t="shared" si="21"/>
        <v>Cukup Memadai</v>
      </c>
      <c r="L94" s="81"/>
      <c r="M94" s="81"/>
      <c r="N94" s="88"/>
      <c r="O94" s="75"/>
      <c r="P94" s="74"/>
    </row>
    <row r="95" spans="1:16" ht="15.75" x14ac:dyDescent="0.2">
      <c r="A95" s="128">
        <f t="shared" si="23"/>
        <v>76</v>
      </c>
      <c r="B95" s="83"/>
      <c r="C95" s="84" t="str">
        <f>'ELP2'!J83</f>
        <v>APIP melakukan pengujian keuangan secara periodik</v>
      </c>
      <c r="D95" s="85">
        <f>'ELP2'!M83</f>
        <v>0</v>
      </c>
      <c r="E95" s="85">
        <f>'ELP2'!N83</f>
        <v>3</v>
      </c>
      <c r="F95" s="85">
        <f>'ELP2'!O83</f>
        <v>8</v>
      </c>
      <c r="G95" s="85">
        <f>'ELP2'!P83</f>
        <v>3</v>
      </c>
      <c r="H95" s="86"/>
      <c r="I95" s="86"/>
      <c r="J95" s="87">
        <f>'ELP2'!L83</f>
        <v>3</v>
      </c>
      <c r="K95" s="53" t="str">
        <f t="shared" si="21"/>
        <v>Cukup Memadai</v>
      </c>
      <c r="L95" s="81"/>
      <c r="M95" s="81"/>
      <c r="N95" s="88"/>
      <c r="O95" s="75"/>
      <c r="P95" s="74"/>
    </row>
    <row r="96" spans="1:16" ht="15.75" x14ac:dyDescent="0.2">
      <c r="A96" s="128">
        <f t="shared" si="23"/>
        <v>77</v>
      </c>
      <c r="B96" s="83"/>
      <c r="C96" s="84" t="str">
        <f>'ELP2'!J84</f>
        <v>APIP  melakukan evaluasi pelaksanaan pengendalian internal secara periodik</v>
      </c>
      <c r="D96" s="85">
        <f>'ELP2'!M84</f>
        <v>0</v>
      </c>
      <c r="E96" s="85">
        <f>'ELP2'!N84</f>
        <v>4</v>
      </c>
      <c r="F96" s="85">
        <f>'ELP2'!O84</f>
        <v>10</v>
      </c>
      <c r="G96" s="85">
        <f>'ELP2'!P84</f>
        <v>0</v>
      </c>
      <c r="H96" s="86"/>
      <c r="I96" s="86"/>
      <c r="J96" s="87">
        <f>'ELP2'!L84</f>
        <v>3</v>
      </c>
      <c r="K96" s="53" t="str">
        <f t="shared" si="21"/>
        <v>Cukup Memadai</v>
      </c>
      <c r="L96" s="81"/>
      <c r="M96" s="81"/>
      <c r="N96" s="88"/>
      <c r="O96" s="75"/>
      <c r="P96" s="74"/>
    </row>
    <row r="97" spans="1:16" ht="15.75" x14ac:dyDescent="0.2">
      <c r="A97" s="128">
        <f t="shared" si="23"/>
        <v>78</v>
      </c>
      <c r="B97" s="83"/>
      <c r="C97" s="84" t="str">
        <f>'ELP2'!J85</f>
        <v>APIP  melakukan reviu atas kepatuhan hukum dan aturan lainnya</v>
      </c>
      <c r="D97" s="85">
        <f>'ELP2'!M85</f>
        <v>0</v>
      </c>
      <c r="E97" s="85">
        <f>'ELP2'!N85</f>
        <v>4</v>
      </c>
      <c r="F97" s="85">
        <f>'ELP2'!O85</f>
        <v>8</v>
      </c>
      <c r="G97" s="85">
        <f>'ELP2'!P85</f>
        <v>2</v>
      </c>
      <c r="H97" s="86"/>
      <c r="I97" s="86"/>
      <c r="J97" s="87">
        <f>'ELP2'!L85</f>
        <v>3</v>
      </c>
      <c r="K97" s="53" t="str">
        <f t="shared" si="21"/>
        <v>Cukup Memadai</v>
      </c>
      <c r="L97" s="81"/>
      <c r="M97" s="81"/>
      <c r="N97" s="88"/>
      <c r="O97" s="75"/>
      <c r="P97" s="74"/>
    </row>
    <row r="98" spans="1:16" ht="16.5" thickBot="1" x14ac:dyDescent="0.25">
      <c r="A98" s="128">
        <f t="shared" si="23"/>
        <v>79</v>
      </c>
      <c r="B98" s="83"/>
      <c r="C98" s="84" t="str">
        <f>'ELP2'!J86</f>
        <v>Temuan dan saran/rekomendasi pengawasan APIP ditindaklanjuti</v>
      </c>
      <c r="D98" s="85">
        <f>'ELP2'!M86</f>
        <v>0</v>
      </c>
      <c r="E98" s="85">
        <f>'ELP2'!N86</f>
        <v>4</v>
      </c>
      <c r="F98" s="85">
        <f>'ELP2'!O86</f>
        <v>10</v>
      </c>
      <c r="G98" s="85">
        <f>'ELP2'!P86</f>
        <v>0</v>
      </c>
      <c r="H98" s="86"/>
      <c r="I98" s="86"/>
      <c r="J98" s="87">
        <f>'ELP2'!L86</f>
        <v>3</v>
      </c>
      <c r="K98" s="53" t="str">
        <f t="shared" si="21"/>
        <v>Cukup Memadai</v>
      </c>
      <c r="L98" s="81"/>
      <c r="M98" s="81"/>
      <c r="N98" s="88"/>
      <c r="O98" s="75"/>
      <c r="P98" s="74"/>
    </row>
    <row r="99" spans="1:16" ht="16.5" customHeight="1" thickBot="1" x14ac:dyDescent="0.25">
      <c r="A99" s="75" t="s">
        <v>207</v>
      </c>
      <c r="B99" s="76"/>
      <c r="C99" s="77" t="s">
        <v>79</v>
      </c>
      <c r="D99" s="78"/>
      <c r="E99" s="78"/>
      <c r="F99" s="78"/>
      <c r="G99" s="78"/>
      <c r="H99" s="79"/>
      <c r="I99" s="86">
        <f t="shared" si="22"/>
        <v>-3</v>
      </c>
      <c r="J99" s="183">
        <f>'ELP2'!E87</f>
        <v>3</v>
      </c>
      <c r="K99" s="53"/>
      <c r="L99" s="93"/>
      <c r="M99" s="94"/>
      <c r="N99" s="82"/>
      <c r="O99" s="78"/>
      <c r="P99" s="74"/>
    </row>
    <row r="100" spans="1:16" ht="31.5" x14ac:dyDescent="0.2">
      <c r="A100" s="128">
        <v>80</v>
      </c>
      <c r="B100" s="83"/>
      <c r="C100" s="84" t="str">
        <f>'ELP2'!J87</f>
        <v>Pimpinan instansi  membina hubungan kerja yang baik dengan instansi/ organisasi lain yang memiliki keterkaitan operasional</v>
      </c>
      <c r="D100" s="85">
        <f>'ELP2'!M87</f>
        <v>0</v>
      </c>
      <c r="E100" s="85">
        <f>'ELP2'!N87</f>
        <v>2</v>
      </c>
      <c r="F100" s="85">
        <f>'ELP2'!O87</f>
        <v>6</v>
      </c>
      <c r="G100" s="85">
        <f>'ELP2'!P87</f>
        <v>6</v>
      </c>
      <c r="H100" s="86">
        <f>((D100*1)+(E100*2)+(F100*3)+(G100*4))/38</f>
        <v>1.2105263157894737</v>
      </c>
      <c r="I100" s="86">
        <f t="shared" si="22"/>
        <v>-1.7894736842105263</v>
      </c>
      <c r="J100" s="87">
        <f>'ELP2'!L87</f>
        <v>3</v>
      </c>
      <c r="K100" s="53" t="str">
        <f>IF(J100=1,"Tidak Memadai",IF(J100=2,"Kurang Memadai",IF(J100=3,"Cukup Memadai","Memadai")))</f>
        <v>Cukup Memadai</v>
      </c>
      <c r="L100" s="81"/>
      <c r="M100" s="81"/>
      <c r="N100" s="99" t="s">
        <v>198</v>
      </c>
      <c r="O100" s="75">
        <f>SUM(D100:G100)</f>
        <v>14</v>
      </c>
      <c r="P100" s="74"/>
    </row>
    <row r="101" spans="1:16" ht="31.5" x14ac:dyDescent="0.2">
      <c r="A101" s="128">
        <f>A100+1</f>
        <v>81</v>
      </c>
      <c r="B101" s="157"/>
      <c r="C101" s="156" t="str">
        <f>'ELP2'!J88</f>
        <v>Pimpinan instansi  membina hubungan kerja yang baik dengan instansi yang terkait atas fungsi pengawasan (inspektorat, BPKP, dan BPK)</v>
      </c>
      <c r="D101" s="85">
        <f>'ELP2'!M88</f>
        <v>0</v>
      </c>
      <c r="E101" s="85">
        <f>'ELP2'!N88</f>
        <v>4</v>
      </c>
      <c r="F101" s="85">
        <f>'ELP2'!O88</f>
        <v>5</v>
      </c>
      <c r="G101" s="85">
        <f>'ELP2'!P88</f>
        <v>5</v>
      </c>
      <c r="H101" s="86">
        <f>((D101*1)+(E101*2)+(F101*3)+(G101*4))/38</f>
        <v>1.131578947368421</v>
      </c>
      <c r="I101" s="86">
        <f t="shared" si="22"/>
        <v>-1.868421052631579</v>
      </c>
      <c r="J101" s="87">
        <f>'ELP2'!L88</f>
        <v>3</v>
      </c>
      <c r="K101" s="53" t="str">
        <f>IF(J101=1,"Tidak Memadai",IF(J101=2,"Kurang Memadai",IF(J101=3,"Cukup Memadai","Memadai")))</f>
        <v>Cukup Memadai</v>
      </c>
      <c r="L101" s="81"/>
      <c r="M101" s="81"/>
      <c r="N101" s="88" t="s">
        <v>198</v>
      </c>
      <c r="O101" s="75">
        <f>SUM(D101:G101)</f>
        <v>14</v>
      </c>
      <c r="P101" s="74"/>
    </row>
    <row r="102" spans="1:16" ht="15" x14ac:dyDescent="0.25">
      <c r="A102" s="100"/>
      <c r="B102" s="101"/>
      <c r="C102" s="100"/>
      <c r="D102" s="102"/>
      <c r="E102" s="102"/>
      <c r="F102" s="102"/>
      <c r="G102" s="102"/>
      <c r="H102" s="103"/>
      <c r="I102" s="103"/>
      <c r="J102" s="104"/>
      <c r="K102" s="105"/>
      <c r="L102" s="105"/>
      <c r="M102" s="105"/>
      <c r="O102" s="102"/>
    </row>
    <row r="103" spans="1:16" ht="15" x14ac:dyDescent="0.25">
      <c r="A103" s="100"/>
      <c r="B103" s="101"/>
      <c r="C103" s="100"/>
      <c r="D103" s="102"/>
      <c r="E103" s="102"/>
      <c r="F103" s="102"/>
      <c r="G103" s="102"/>
      <c r="H103" s="103"/>
      <c r="I103" s="103"/>
      <c r="J103" s="104"/>
      <c r="K103" s="105"/>
      <c r="L103" s="105"/>
      <c r="M103" s="105"/>
      <c r="O103" s="102"/>
    </row>
    <row r="104" spans="1:16" ht="15" x14ac:dyDescent="0.25">
      <c r="A104" s="100"/>
      <c r="B104" s="101"/>
      <c r="C104" s="100"/>
      <c r="D104" s="102"/>
      <c r="E104" s="102"/>
      <c r="F104" s="102"/>
      <c r="G104" s="102"/>
      <c r="H104" s="103"/>
      <c r="I104" s="103"/>
      <c r="J104" s="104"/>
      <c r="K104" s="106"/>
      <c r="L104" s="106"/>
      <c r="M104" s="106"/>
      <c r="O104" s="102"/>
    </row>
    <row r="105" spans="1:16" ht="15" x14ac:dyDescent="0.25">
      <c r="A105" s="100"/>
      <c r="B105" s="101"/>
      <c r="C105" s="100"/>
      <c r="D105" s="102"/>
      <c r="E105" s="102"/>
      <c r="F105" s="102"/>
      <c r="G105" s="102"/>
      <c r="H105" s="103"/>
      <c r="I105" s="103"/>
      <c r="J105" s="104"/>
      <c r="K105" s="106"/>
      <c r="L105" s="106"/>
      <c r="M105" s="106"/>
      <c r="O105" s="102"/>
    </row>
    <row r="106" spans="1:16" ht="15" x14ac:dyDescent="0.25">
      <c r="A106" s="100"/>
      <c r="B106" s="101"/>
      <c r="C106" s="100"/>
      <c r="D106" s="102"/>
      <c r="E106" s="102"/>
      <c r="F106" s="102"/>
      <c r="G106" s="102"/>
      <c r="H106" s="103"/>
      <c r="I106" s="103"/>
      <c r="J106" s="104"/>
      <c r="K106" s="106"/>
      <c r="L106" s="106"/>
      <c r="M106" s="106"/>
      <c r="O106" s="102"/>
    </row>
    <row r="107" spans="1:16" ht="15.75" x14ac:dyDescent="0.25">
      <c r="B107" s="155" t="s">
        <v>208</v>
      </c>
      <c r="K107" s="108"/>
      <c r="L107" s="108"/>
    </row>
    <row r="108" spans="1:16" ht="15.75" x14ac:dyDescent="0.25">
      <c r="B108" s="107" t="s">
        <v>209</v>
      </c>
      <c r="K108" s="268"/>
      <c r="L108" s="268"/>
    </row>
    <row r="109" spans="1:16" ht="15.75" x14ac:dyDescent="0.25">
      <c r="B109" s="107" t="s">
        <v>210</v>
      </c>
      <c r="K109" s="268"/>
      <c r="L109" s="268"/>
    </row>
    <row r="110" spans="1:16" ht="15.75" x14ac:dyDescent="0.25">
      <c r="B110" s="107" t="s">
        <v>211</v>
      </c>
    </row>
    <row r="112" spans="1:16" ht="15.75" x14ac:dyDescent="0.2">
      <c r="B112" s="154" t="s">
        <v>212</v>
      </c>
      <c r="C112" s="110"/>
      <c r="D112" s="111"/>
      <c r="E112" s="111"/>
      <c r="F112" s="112"/>
      <c r="G112" s="112"/>
      <c r="H112" s="113"/>
      <c r="I112" s="113"/>
      <c r="J112" s="114"/>
      <c r="K112" s="114"/>
      <c r="L112" s="114"/>
      <c r="O112" s="112"/>
    </row>
    <row r="113" spans="2:15" ht="18" x14ac:dyDescent="0.25">
      <c r="B113" s="107" t="s">
        <v>213</v>
      </c>
      <c r="C113" s="132"/>
      <c r="F113" s="112"/>
      <c r="G113" s="112"/>
      <c r="H113" s="113"/>
      <c r="I113" s="113"/>
      <c r="J113" s="114"/>
      <c r="K113" s="114"/>
      <c r="L113" s="114"/>
      <c r="O113" s="112"/>
    </row>
    <row r="114" spans="2:15" ht="16.5" x14ac:dyDescent="0.3">
      <c r="B114" s="107" t="s">
        <v>214</v>
      </c>
      <c r="C114" s="133"/>
      <c r="F114" s="112"/>
      <c r="G114" s="112"/>
      <c r="H114" s="113"/>
      <c r="I114" s="113"/>
      <c r="J114" s="114"/>
      <c r="K114" s="114"/>
      <c r="L114" s="114"/>
      <c r="N114" s="115"/>
      <c r="O114" s="112"/>
    </row>
    <row r="115" spans="2:15" ht="15" x14ac:dyDescent="0.2">
      <c r="B115" s="116"/>
      <c r="C115" s="134" t="s">
        <v>215</v>
      </c>
      <c r="F115" s="112"/>
      <c r="G115" s="112"/>
      <c r="H115" s="113"/>
      <c r="I115" s="113"/>
      <c r="J115" s="114"/>
      <c r="K115" s="114"/>
      <c r="L115" s="114"/>
      <c r="O115" s="112"/>
    </row>
    <row r="116" spans="2:15" ht="16.5" x14ac:dyDescent="0.2">
      <c r="B116" s="116"/>
      <c r="C116" s="135" t="s">
        <v>216</v>
      </c>
      <c r="D116" s="60"/>
      <c r="E116" s="60"/>
      <c r="F116" s="118"/>
      <c r="G116" s="118"/>
      <c r="H116" s="119"/>
      <c r="I116" s="119"/>
      <c r="J116" s="120"/>
      <c r="K116" s="120"/>
      <c r="L116" s="120"/>
      <c r="O116" s="118"/>
    </row>
    <row r="117" spans="2:15" ht="15" x14ac:dyDescent="0.2">
      <c r="B117" s="116"/>
      <c r="C117" s="135" t="s">
        <v>217</v>
      </c>
      <c r="F117" s="112"/>
      <c r="G117" s="112"/>
      <c r="H117" s="113"/>
      <c r="I117" s="113"/>
      <c r="J117" s="114"/>
      <c r="K117" s="114"/>
      <c r="L117" s="114"/>
      <c r="O117" s="112"/>
    </row>
    <row r="118" spans="2:15" ht="15.75" x14ac:dyDescent="0.25">
      <c r="B118" s="107" t="s">
        <v>218</v>
      </c>
      <c r="C118" s="116"/>
      <c r="F118" s="112"/>
      <c r="G118" s="112"/>
      <c r="H118" s="113"/>
      <c r="I118" s="113"/>
      <c r="J118" s="114"/>
      <c r="K118" s="114"/>
      <c r="L118" s="114"/>
      <c r="N118" s="107"/>
      <c r="O118" s="112"/>
    </row>
    <row r="119" spans="2:15" ht="16.5" x14ac:dyDescent="0.3">
      <c r="B119" s="121" t="s">
        <v>219</v>
      </c>
      <c r="C119" s="136" t="s">
        <v>220</v>
      </c>
      <c r="D119" s="122"/>
      <c r="G119" s="112"/>
      <c r="H119" s="113"/>
      <c r="I119" s="113"/>
      <c r="J119" s="114"/>
      <c r="K119" s="114"/>
      <c r="L119" s="114"/>
      <c r="M119" s="112"/>
      <c r="N119" s="115"/>
      <c r="O119" s="112"/>
    </row>
    <row r="120" spans="2:15" ht="16.5" x14ac:dyDescent="0.3">
      <c r="C120" s="137" t="s">
        <v>221</v>
      </c>
      <c r="D120" s="122"/>
      <c r="G120" s="112"/>
      <c r="H120" s="113"/>
      <c r="I120" s="113"/>
      <c r="J120" s="114"/>
      <c r="K120" s="114"/>
      <c r="L120" s="114"/>
      <c r="M120" s="112"/>
      <c r="O120" s="112"/>
    </row>
    <row r="121" spans="2:15" ht="16.5" x14ac:dyDescent="0.3">
      <c r="C121" s="137" t="s">
        <v>222</v>
      </c>
      <c r="D121" s="122"/>
      <c r="G121" s="112"/>
      <c r="H121" s="113"/>
      <c r="I121" s="113"/>
      <c r="J121" s="114"/>
      <c r="K121" s="114"/>
      <c r="L121" s="114"/>
      <c r="M121" s="112"/>
      <c r="O121" s="112"/>
    </row>
    <row r="122" spans="2:15" ht="16.5" x14ac:dyDescent="0.3">
      <c r="C122" s="137" t="s">
        <v>223</v>
      </c>
      <c r="D122" s="122"/>
      <c r="G122" s="112"/>
      <c r="H122" s="113"/>
      <c r="I122" s="113"/>
      <c r="J122" s="114"/>
      <c r="K122" s="114"/>
      <c r="L122" s="114"/>
      <c r="M122" s="112"/>
      <c r="O122" s="112"/>
    </row>
    <row r="123" spans="2:15" ht="16.5" x14ac:dyDescent="0.3">
      <c r="C123" s="137" t="s">
        <v>224</v>
      </c>
      <c r="D123" s="122"/>
      <c r="G123" s="112"/>
      <c r="H123" s="113"/>
      <c r="I123" s="113"/>
      <c r="J123" s="114"/>
      <c r="K123" s="114"/>
      <c r="L123" s="114"/>
      <c r="M123" s="112"/>
      <c r="O123" s="112"/>
    </row>
    <row r="124" spans="2:15" ht="16.5" x14ac:dyDescent="0.3">
      <c r="B124" s="121" t="s">
        <v>219</v>
      </c>
      <c r="C124" s="136" t="s">
        <v>225</v>
      </c>
      <c r="D124" s="122"/>
      <c r="G124" s="112"/>
      <c r="H124" s="113"/>
      <c r="I124" s="113"/>
      <c r="J124" s="114"/>
      <c r="K124" s="114"/>
      <c r="L124" s="114"/>
      <c r="M124" s="112"/>
      <c r="N124" s="115"/>
      <c r="O124" s="112"/>
    </row>
    <row r="125" spans="2:15" ht="16.5" x14ac:dyDescent="0.3">
      <c r="B125" s="121" t="s">
        <v>219</v>
      </c>
      <c r="C125" s="136" t="s">
        <v>226</v>
      </c>
      <c r="D125" s="122"/>
      <c r="G125" s="112"/>
      <c r="H125" s="113"/>
      <c r="I125" s="113"/>
      <c r="J125" s="114"/>
      <c r="K125" s="114"/>
      <c r="L125" s="114"/>
      <c r="M125" s="112"/>
      <c r="N125" s="115"/>
      <c r="O125" s="112"/>
    </row>
    <row r="126" spans="2:15" ht="16.5" x14ac:dyDescent="0.3">
      <c r="C126" s="136" t="s">
        <v>227</v>
      </c>
      <c r="D126" s="122"/>
      <c r="G126" s="112"/>
      <c r="H126" s="113"/>
      <c r="I126" s="113"/>
      <c r="J126" s="114"/>
      <c r="K126" s="114"/>
      <c r="L126" s="114"/>
      <c r="M126" s="112"/>
      <c r="N126" s="115"/>
      <c r="O126" s="112"/>
    </row>
    <row r="127" spans="2:15" ht="16.5" x14ac:dyDescent="0.3">
      <c r="C127" s="137" t="s">
        <v>228</v>
      </c>
      <c r="N127" s="123"/>
    </row>
    <row r="128" spans="2:15" ht="30" x14ac:dyDescent="0.3">
      <c r="C128" s="138" t="s">
        <v>229</v>
      </c>
      <c r="D128" s="124"/>
      <c r="N128" s="125"/>
    </row>
    <row r="129" spans="2:15" ht="16.5" x14ac:dyDescent="0.3">
      <c r="B129" s="121" t="s">
        <v>219</v>
      </c>
      <c r="C129" s="136" t="s">
        <v>230</v>
      </c>
      <c r="D129" s="122"/>
      <c r="G129" s="112"/>
      <c r="H129" s="113"/>
      <c r="I129" s="113"/>
      <c r="J129" s="114"/>
      <c r="K129" s="114"/>
      <c r="L129" s="114"/>
      <c r="M129" s="112"/>
      <c r="N129" s="115"/>
      <c r="O129" s="112"/>
    </row>
    <row r="130" spans="2:15" ht="16.5" x14ac:dyDescent="0.3">
      <c r="C130" s="136" t="s">
        <v>231</v>
      </c>
      <c r="D130" s="122"/>
      <c r="G130" s="112"/>
      <c r="H130" s="113"/>
      <c r="I130" s="113"/>
      <c r="J130" s="114"/>
      <c r="K130" s="114"/>
      <c r="L130" s="114"/>
      <c r="M130" s="112"/>
      <c r="N130" s="115"/>
      <c r="O130" s="112"/>
    </row>
    <row r="131" spans="2:15" ht="16.5" x14ac:dyDescent="0.3">
      <c r="B131" s="121" t="s">
        <v>219</v>
      </c>
      <c r="C131" s="136" t="s">
        <v>232</v>
      </c>
      <c r="D131" s="122"/>
      <c r="G131" s="112"/>
      <c r="H131" s="113"/>
      <c r="I131" s="113"/>
      <c r="J131" s="114"/>
      <c r="K131" s="114"/>
      <c r="L131" s="114"/>
      <c r="M131" s="112"/>
      <c r="N131" s="115"/>
      <c r="O131" s="112"/>
    </row>
    <row r="132" spans="2:15" ht="16.5" x14ac:dyDescent="0.3">
      <c r="C132" s="136" t="s">
        <v>233</v>
      </c>
      <c r="D132" s="122"/>
      <c r="G132" s="112"/>
      <c r="H132" s="113"/>
      <c r="I132" s="113"/>
      <c r="J132" s="114"/>
      <c r="K132" s="114"/>
      <c r="L132" s="114"/>
      <c r="M132" s="112"/>
      <c r="N132" s="115"/>
      <c r="O132" s="112"/>
    </row>
    <row r="133" spans="2:15" ht="16.5" x14ac:dyDescent="0.3">
      <c r="C133" s="137" t="s">
        <v>234</v>
      </c>
      <c r="G133" s="112"/>
      <c r="H133" s="113"/>
      <c r="I133" s="113"/>
      <c r="J133" s="114"/>
      <c r="K133" s="114"/>
      <c r="L133" s="114"/>
      <c r="M133" s="112"/>
      <c r="N133" s="123"/>
      <c r="O133" s="112"/>
    </row>
    <row r="134" spans="2:15" ht="16.5" x14ac:dyDescent="0.3">
      <c r="C134" s="137" t="s">
        <v>235</v>
      </c>
      <c r="G134" s="112"/>
      <c r="H134" s="113"/>
      <c r="I134" s="113"/>
      <c r="J134" s="114"/>
      <c r="K134" s="114"/>
      <c r="L134" s="114"/>
      <c r="M134" s="112"/>
      <c r="N134" s="123"/>
      <c r="O134" s="112"/>
    </row>
    <row r="135" spans="2:15" ht="16.5" x14ac:dyDescent="0.3">
      <c r="B135" s="121" t="s">
        <v>219</v>
      </c>
      <c r="C135" s="136" t="s">
        <v>236</v>
      </c>
      <c r="D135" s="122"/>
      <c r="G135" s="112"/>
      <c r="H135" s="113"/>
      <c r="I135" s="113"/>
      <c r="J135" s="114"/>
      <c r="K135" s="114"/>
      <c r="L135" s="114"/>
      <c r="M135" s="112"/>
      <c r="N135" s="115"/>
      <c r="O135" s="112"/>
    </row>
    <row r="136" spans="2:15" ht="16.5" x14ac:dyDescent="0.3">
      <c r="C136" s="136" t="s">
        <v>237</v>
      </c>
      <c r="D136" s="122"/>
      <c r="G136" s="112"/>
      <c r="H136" s="113"/>
      <c r="I136" s="113"/>
      <c r="J136" s="114"/>
      <c r="K136" s="114"/>
      <c r="L136" s="114"/>
      <c r="M136" s="112"/>
      <c r="N136" s="123"/>
      <c r="O136" s="112"/>
    </row>
    <row r="137" spans="2:15" ht="44.25" x14ac:dyDescent="0.3">
      <c r="C137" s="134" t="s">
        <v>240</v>
      </c>
      <c r="D137" s="117"/>
      <c r="E137" s="117"/>
      <c r="F137" s="117"/>
      <c r="G137" s="117"/>
      <c r="H137" s="126"/>
      <c r="I137" s="126"/>
      <c r="J137" s="127"/>
      <c r="K137" s="127"/>
      <c r="L137" s="127"/>
      <c r="M137" s="117"/>
      <c r="O137" s="117"/>
    </row>
    <row r="138" spans="2:15" ht="14.25" x14ac:dyDescent="0.2">
      <c r="C138" s="137" t="s">
        <v>238</v>
      </c>
      <c r="N138" s="109"/>
    </row>
    <row r="139" spans="2:15" ht="14.25" x14ac:dyDescent="0.2">
      <c r="C139" s="137" t="s">
        <v>239</v>
      </c>
      <c r="N139" s="109"/>
    </row>
    <row r="158" spans="11:13" ht="15" x14ac:dyDescent="0.25">
      <c r="K158" s="268"/>
      <c r="L158" s="268"/>
      <c r="M158" s="268"/>
    </row>
    <row r="159" spans="11:13" ht="15" x14ac:dyDescent="0.25">
      <c r="K159" s="268"/>
      <c r="L159" s="268"/>
      <c r="M159" s="268"/>
    </row>
  </sheetData>
  <mergeCells count="15">
    <mergeCell ref="A2:P2"/>
    <mergeCell ref="A1:P1"/>
    <mergeCell ref="K158:M158"/>
    <mergeCell ref="K159:M159"/>
    <mergeCell ref="K108:L108"/>
    <mergeCell ref="K109:L109"/>
    <mergeCell ref="N4:N5"/>
    <mergeCell ref="O4:O5"/>
    <mergeCell ref="D6:G6"/>
    <mergeCell ref="A4:B5"/>
    <mergeCell ref="C4:C5"/>
    <mergeCell ref="D4:G4"/>
    <mergeCell ref="K4:K5"/>
    <mergeCell ref="L4:L5"/>
    <mergeCell ref="M4:M5"/>
  </mergeCells>
  <conditionalFormatting sqref="K7:K101">
    <cfRule type="containsText" dxfId="512" priority="86" operator="containsText" text="kurang">
      <formula>NOT(ISERROR(SEARCH("kurang",K7)))</formula>
    </cfRule>
    <cfRule type="containsText" dxfId="511" priority="87" operator="containsText" text="tidak">
      <formula>NOT(ISERROR(SEARCH("tidak",K7)))</formula>
    </cfRule>
    <cfRule type="containsText" dxfId="510" priority="88" operator="containsText" text="Cukup">
      <formula>NOT(ISERROR(SEARCH("Cukup",K7)))</formula>
    </cfRule>
    <cfRule type="containsText" dxfId="509" priority="89" operator="containsText" text="Memadai">
      <formula>NOT(ISERROR(SEARCH("Memadai",K7)))</formula>
    </cfRule>
    <cfRule type="containsText" dxfId="508" priority="230" operator="containsText" text="CUKUP MEMADAI">
      <formula>NOT(ISERROR(SEARCH("CUKUP MEMADAI",K7)))</formula>
    </cfRule>
    <cfRule type="containsText" dxfId="507" priority="231" operator="containsText" text="TIDAK MEMADAI">
      <formula>NOT(ISERROR(SEARCH("TIDAK MEMADAI",K7)))</formula>
    </cfRule>
    <cfRule type="containsText" dxfId="506" priority="232" operator="containsText" text="BELUM MEMADAI">
      <formula>NOT(ISERROR(SEARCH("BELUM MEMADAI",K7)))</formula>
    </cfRule>
    <cfRule type="containsText" dxfId="505" priority="233" operator="containsText" text="CUKUP MEMADAI">
      <formula>NOT(ISERROR(SEARCH("CUKUP MEMADAI",K7)))</formula>
    </cfRule>
  </conditionalFormatting>
  <conditionalFormatting sqref="K7:K24">
    <cfRule type="containsText" dxfId="504" priority="217" operator="containsText" text="MEMADAI">
      <formula>NOT(ISERROR(SEARCH("MEMADAI",K7)))</formula>
    </cfRule>
    <cfRule type="expression" dxfId="503" priority="226">
      <formula>L7=4</formula>
    </cfRule>
    <cfRule type="expression" dxfId="502" priority="227">
      <formula>L7=3</formula>
    </cfRule>
    <cfRule type="expression" dxfId="501" priority="228">
      <formula>L7=2</formula>
    </cfRule>
    <cfRule type="expression" dxfId="500" priority="229">
      <formula>L7=1</formula>
    </cfRule>
  </conditionalFormatting>
  <conditionalFormatting sqref="K26:K36">
    <cfRule type="expression" dxfId="499" priority="222">
      <formula>L26=4</formula>
    </cfRule>
    <cfRule type="expression" dxfId="498" priority="223">
      <formula>L26=3</formula>
    </cfRule>
    <cfRule type="expression" dxfId="497" priority="224">
      <formula>L26=2</formula>
    </cfRule>
    <cfRule type="expression" dxfId="496" priority="225">
      <formula>L26=1</formula>
    </cfRule>
  </conditionalFormatting>
  <conditionalFormatting sqref="K7:K24">
    <cfRule type="expression" dxfId="495" priority="218">
      <formula>L7=4</formula>
    </cfRule>
    <cfRule type="expression" dxfId="494" priority="219">
      <formula>L7=3</formula>
    </cfRule>
    <cfRule type="expression" dxfId="493" priority="220">
      <formula>L7=2</formula>
    </cfRule>
    <cfRule type="expression" dxfId="492" priority="221">
      <formula>L7=1</formula>
    </cfRule>
  </conditionalFormatting>
  <conditionalFormatting sqref="K7:K24">
    <cfRule type="expression" dxfId="491" priority="213">
      <formula>L7=4</formula>
    </cfRule>
    <cfRule type="expression" dxfId="490" priority="214">
      <formula>L7=3</formula>
    </cfRule>
    <cfRule type="expression" dxfId="489" priority="215">
      <formula>L7=2</formula>
    </cfRule>
    <cfRule type="expression" dxfId="488" priority="216">
      <formula>L7=1</formula>
    </cfRule>
  </conditionalFormatting>
  <conditionalFormatting sqref="K7:K24">
    <cfRule type="expression" dxfId="487" priority="209">
      <formula>L7=4</formula>
    </cfRule>
    <cfRule type="expression" dxfId="486" priority="210">
      <formula>L7=3</formula>
    </cfRule>
    <cfRule type="expression" dxfId="485" priority="211">
      <formula>L7=2</formula>
    </cfRule>
    <cfRule type="expression" dxfId="484" priority="212">
      <formula>L7=1</formula>
    </cfRule>
  </conditionalFormatting>
  <conditionalFormatting sqref="K26:K38">
    <cfRule type="containsText" dxfId="483" priority="204" operator="containsText" text="MEMADAI">
      <formula>NOT(ISERROR(SEARCH("MEMADAI",K26)))</formula>
    </cfRule>
    <cfRule type="expression" dxfId="482" priority="205">
      <formula>L26=4</formula>
    </cfRule>
    <cfRule type="expression" dxfId="481" priority="206">
      <formula>L26=3</formula>
    </cfRule>
    <cfRule type="expression" dxfId="480" priority="207">
      <formula>L26=2</formula>
    </cfRule>
    <cfRule type="expression" dxfId="479" priority="208">
      <formula>L26=1</formula>
    </cfRule>
  </conditionalFormatting>
  <conditionalFormatting sqref="K26:K38">
    <cfRule type="expression" dxfId="478" priority="200">
      <formula>L26=4</formula>
    </cfRule>
    <cfRule type="expression" dxfId="477" priority="201">
      <formula>L26=3</formula>
    </cfRule>
    <cfRule type="expression" dxfId="476" priority="202">
      <formula>L26=2</formula>
    </cfRule>
    <cfRule type="expression" dxfId="475" priority="203">
      <formula>L26=1</formula>
    </cfRule>
  </conditionalFormatting>
  <conditionalFormatting sqref="K26:K38">
    <cfRule type="expression" dxfId="474" priority="196">
      <formula>L26=4</formula>
    </cfRule>
    <cfRule type="expression" dxfId="473" priority="197">
      <formula>L26=3</formula>
    </cfRule>
    <cfRule type="expression" dxfId="472" priority="198">
      <formula>L26=2</formula>
    </cfRule>
    <cfRule type="expression" dxfId="471" priority="199">
      <formula>L26=1</formula>
    </cfRule>
  </conditionalFormatting>
  <conditionalFormatting sqref="K26:K38">
    <cfRule type="expression" dxfId="470" priority="192">
      <formula>L26=4</formula>
    </cfRule>
    <cfRule type="expression" dxfId="469" priority="193">
      <formula>L26=3</formula>
    </cfRule>
    <cfRule type="expression" dxfId="468" priority="194">
      <formula>L26=2</formula>
    </cfRule>
    <cfRule type="expression" dxfId="467" priority="195">
      <formula>L26=1</formula>
    </cfRule>
  </conditionalFormatting>
  <conditionalFormatting sqref="K40:K47">
    <cfRule type="containsText" dxfId="466" priority="187" operator="containsText" text="MEMADAI">
      <formula>NOT(ISERROR(SEARCH("MEMADAI",K40)))</formula>
    </cfRule>
    <cfRule type="expression" dxfId="465" priority="188">
      <formula>L40=4</formula>
    </cfRule>
    <cfRule type="expression" dxfId="464" priority="189">
      <formula>L40=3</formula>
    </cfRule>
    <cfRule type="expression" dxfId="463" priority="190">
      <formula>L40=2</formula>
    </cfRule>
    <cfRule type="expression" dxfId="462" priority="191">
      <formula>L40=1</formula>
    </cfRule>
  </conditionalFormatting>
  <conditionalFormatting sqref="K40:K47">
    <cfRule type="expression" dxfId="461" priority="183">
      <formula>L40=4</formula>
    </cfRule>
    <cfRule type="expression" dxfId="460" priority="184">
      <formula>L40=3</formula>
    </cfRule>
    <cfRule type="expression" dxfId="459" priority="185">
      <formula>L40=2</formula>
    </cfRule>
    <cfRule type="expression" dxfId="458" priority="186">
      <formula>L40=1</formula>
    </cfRule>
  </conditionalFormatting>
  <conditionalFormatting sqref="K40:K47">
    <cfRule type="expression" dxfId="457" priority="179">
      <formula>L40=4</formula>
    </cfRule>
    <cfRule type="expression" dxfId="456" priority="180">
      <formula>L40=3</formula>
    </cfRule>
    <cfRule type="expression" dxfId="455" priority="181">
      <formula>L40=2</formula>
    </cfRule>
    <cfRule type="expression" dxfId="454" priority="182">
      <formula>L40=1</formula>
    </cfRule>
  </conditionalFormatting>
  <conditionalFormatting sqref="K40:K47">
    <cfRule type="expression" dxfId="453" priority="175">
      <formula>L40=4</formula>
    </cfRule>
    <cfRule type="expression" dxfId="452" priority="176">
      <formula>L40=3</formula>
    </cfRule>
    <cfRule type="expression" dxfId="451" priority="177">
      <formula>L40=2</formula>
    </cfRule>
    <cfRule type="expression" dxfId="450" priority="178">
      <formula>L40=1</formula>
    </cfRule>
  </conditionalFormatting>
  <conditionalFormatting sqref="K49:K56">
    <cfRule type="containsText" dxfId="449" priority="170" operator="containsText" text="MEMADAI">
      <formula>NOT(ISERROR(SEARCH("MEMADAI",K49)))</formula>
    </cfRule>
    <cfRule type="expression" dxfId="448" priority="171">
      <formula>L49=4</formula>
    </cfRule>
    <cfRule type="expression" dxfId="447" priority="172">
      <formula>L49=3</formula>
    </cfRule>
    <cfRule type="expression" dxfId="446" priority="173">
      <formula>L49=2</formula>
    </cfRule>
    <cfRule type="expression" dxfId="445" priority="174">
      <formula>L49=1</formula>
    </cfRule>
  </conditionalFormatting>
  <conditionalFormatting sqref="K49:K56">
    <cfRule type="expression" dxfId="444" priority="166">
      <formula>L49=4</formula>
    </cfRule>
    <cfRule type="expression" dxfId="443" priority="167">
      <formula>L49=3</formula>
    </cfRule>
    <cfRule type="expression" dxfId="442" priority="168">
      <formula>L49=2</formula>
    </cfRule>
    <cfRule type="expression" dxfId="441" priority="169">
      <formula>L49=1</formula>
    </cfRule>
  </conditionalFormatting>
  <conditionalFormatting sqref="K49:K56">
    <cfRule type="expression" dxfId="440" priority="162">
      <formula>L49=4</formula>
    </cfRule>
    <cfRule type="expression" dxfId="439" priority="163">
      <formula>L49=3</formula>
    </cfRule>
    <cfRule type="expression" dxfId="438" priority="164">
      <formula>L49=2</formula>
    </cfRule>
    <cfRule type="expression" dxfId="437" priority="165">
      <formula>L49=1</formula>
    </cfRule>
  </conditionalFormatting>
  <conditionalFormatting sqref="K49:K56">
    <cfRule type="expression" dxfId="436" priority="158">
      <formula>L49=4</formula>
    </cfRule>
    <cfRule type="expression" dxfId="435" priority="159">
      <formula>L49=3</formula>
    </cfRule>
    <cfRule type="expression" dxfId="434" priority="160">
      <formula>L49=2</formula>
    </cfRule>
    <cfRule type="expression" dxfId="433" priority="161">
      <formula>L49=1</formula>
    </cfRule>
  </conditionalFormatting>
  <conditionalFormatting sqref="K58:K67">
    <cfRule type="containsText" dxfId="432" priority="153" operator="containsText" text="MEMADAI">
      <formula>NOT(ISERROR(SEARCH("MEMADAI",K58)))</formula>
    </cfRule>
    <cfRule type="expression" dxfId="431" priority="154">
      <formula>L58=4</formula>
    </cfRule>
    <cfRule type="expression" dxfId="430" priority="155">
      <formula>L58=3</formula>
    </cfRule>
    <cfRule type="expression" dxfId="429" priority="156">
      <formula>L58=2</formula>
    </cfRule>
    <cfRule type="expression" dxfId="428" priority="157">
      <formula>L58=1</formula>
    </cfRule>
  </conditionalFormatting>
  <conditionalFormatting sqref="K58:K67">
    <cfRule type="expression" dxfId="427" priority="149">
      <formula>L58=4</formula>
    </cfRule>
    <cfRule type="expression" dxfId="426" priority="150">
      <formula>L58=3</formula>
    </cfRule>
    <cfRule type="expression" dxfId="425" priority="151">
      <formula>L58=2</formula>
    </cfRule>
    <cfRule type="expression" dxfId="424" priority="152">
      <formula>L58=1</formula>
    </cfRule>
  </conditionalFormatting>
  <conditionalFormatting sqref="K58:K67">
    <cfRule type="expression" dxfId="423" priority="145">
      <formula>L58=4</formula>
    </cfRule>
    <cfRule type="expression" dxfId="422" priority="146">
      <formula>L58=3</formula>
    </cfRule>
    <cfRule type="expression" dxfId="421" priority="147">
      <formula>L58=2</formula>
    </cfRule>
    <cfRule type="expression" dxfId="420" priority="148">
      <formula>L58=1</formula>
    </cfRule>
  </conditionalFormatting>
  <conditionalFormatting sqref="K58:K67">
    <cfRule type="expression" dxfId="419" priority="141">
      <formula>L58=4</formula>
    </cfRule>
    <cfRule type="expression" dxfId="418" priority="142">
      <formula>L58=3</formula>
    </cfRule>
    <cfRule type="expression" dxfId="417" priority="143">
      <formula>L58=2</formula>
    </cfRule>
    <cfRule type="expression" dxfId="416" priority="144">
      <formula>L58=1</formula>
    </cfRule>
  </conditionalFormatting>
  <conditionalFormatting sqref="K69:K87">
    <cfRule type="containsText" dxfId="415" priority="136" operator="containsText" text="MEMADAI">
      <formula>NOT(ISERROR(SEARCH("MEMADAI",K69)))</formula>
    </cfRule>
    <cfRule type="expression" dxfId="414" priority="137">
      <formula>L69=4</formula>
    </cfRule>
    <cfRule type="expression" dxfId="413" priority="138">
      <formula>L69=3</formula>
    </cfRule>
    <cfRule type="expression" dxfId="412" priority="139">
      <formula>L69=2</formula>
    </cfRule>
    <cfRule type="expression" dxfId="411" priority="140">
      <formula>L69=1</formula>
    </cfRule>
  </conditionalFormatting>
  <conditionalFormatting sqref="K69:K87">
    <cfRule type="expression" dxfId="410" priority="132">
      <formula>L69=4</formula>
    </cfRule>
    <cfRule type="expression" dxfId="409" priority="133">
      <formula>L69=3</formula>
    </cfRule>
    <cfRule type="expression" dxfId="408" priority="134">
      <formula>L69=2</formula>
    </cfRule>
    <cfRule type="expression" dxfId="407" priority="135">
      <formula>L69=1</formula>
    </cfRule>
  </conditionalFormatting>
  <conditionalFormatting sqref="K69:K87">
    <cfRule type="expression" dxfId="406" priority="128">
      <formula>L69=4</formula>
    </cfRule>
    <cfRule type="expression" dxfId="405" priority="129">
      <formula>L69=3</formula>
    </cfRule>
    <cfRule type="expression" dxfId="404" priority="130">
      <formula>L69=2</formula>
    </cfRule>
    <cfRule type="expression" dxfId="403" priority="131">
      <formula>L69=1</formula>
    </cfRule>
  </conditionalFormatting>
  <conditionalFormatting sqref="K69:K87">
    <cfRule type="expression" dxfId="402" priority="124">
      <formula>L69=4</formula>
    </cfRule>
    <cfRule type="expression" dxfId="401" priority="125">
      <formula>L69=3</formula>
    </cfRule>
    <cfRule type="expression" dxfId="400" priority="126">
      <formula>L69=2</formula>
    </cfRule>
    <cfRule type="expression" dxfId="399" priority="127">
      <formula>L69=1</formula>
    </cfRule>
  </conditionalFormatting>
  <conditionalFormatting sqref="K89:K98">
    <cfRule type="containsText" dxfId="398" priority="119" operator="containsText" text="MEMADAI">
      <formula>NOT(ISERROR(SEARCH("MEMADAI",K89)))</formula>
    </cfRule>
    <cfRule type="expression" dxfId="397" priority="120">
      <formula>L89=4</formula>
    </cfRule>
    <cfRule type="expression" dxfId="396" priority="121">
      <formula>L89=3</formula>
    </cfRule>
    <cfRule type="expression" dxfId="395" priority="122">
      <formula>L89=2</formula>
    </cfRule>
    <cfRule type="expression" dxfId="394" priority="123">
      <formula>L89=1</formula>
    </cfRule>
  </conditionalFormatting>
  <conditionalFormatting sqref="K89:K98">
    <cfRule type="expression" dxfId="393" priority="115">
      <formula>L89=4</formula>
    </cfRule>
    <cfRule type="expression" dxfId="392" priority="116">
      <formula>L89=3</formula>
    </cfRule>
    <cfRule type="expression" dxfId="391" priority="117">
      <formula>L89=2</formula>
    </cfRule>
    <cfRule type="expression" dxfId="390" priority="118">
      <formula>L89=1</formula>
    </cfRule>
  </conditionalFormatting>
  <conditionalFormatting sqref="K89:K98">
    <cfRule type="expression" dxfId="389" priority="111">
      <formula>L89=4</formula>
    </cfRule>
    <cfRule type="expression" dxfId="388" priority="112">
      <formula>L89=3</formula>
    </cfRule>
    <cfRule type="expression" dxfId="387" priority="113">
      <formula>L89=2</formula>
    </cfRule>
    <cfRule type="expression" dxfId="386" priority="114">
      <formula>L89=1</formula>
    </cfRule>
  </conditionalFormatting>
  <conditionalFormatting sqref="K89:K98">
    <cfRule type="expression" dxfId="385" priority="107">
      <formula>L89=4</formula>
    </cfRule>
    <cfRule type="expression" dxfId="384" priority="108">
      <formula>L89=3</formula>
    </cfRule>
    <cfRule type="expression" dxfId="383" priority="109">
      <formula>L89=2</formula>
    </cfRule>
    <cfRule type="expression" dxfId="382" priority="110">
      <formula>L89=1</formula>
    </cfRule>
  </conditionalFormatting>
  <conditionalFormatting sqref="K100:K101">
    <cfRule type="containsText" dxfId="381" priority="102" operator="containsText" text="MEMADAI">
      <formula>NOT(ISERROR(SEARCH("MEMADAI",K100)))</formula>
    </cfRule>
    <cfRule type="expression" dxfId="380" priority="103">
      <formula>L100=4</formula>
    </cfRule>
    <cfRule type="expression" dxfId="379" priority="104">
      <formula>L100=3</formula>
    </cfRule>
    <cfRule type="expression" dxfId="378" priority="105">
      <formula>L100=2</formula>
    </cfRule>
    <cfRule type="expression" dxfId="377" priority="106">
      <formula>L100=1</formula>
    </cfRule>
  </conditionalFormatting>
  <conditionalFormatting sqref="K100:K101">
    <cfRule type="expression" dxfId="376" priority="98">
      <formula>L100=4</formula>
    </cfRule>
    <cfRule type="expression" dxfId="375" priority="99">
      <formula>L100=3</formula>
    </cfRule>
    <cfRule type="expression" dxfId="374" priority="100">
      <formula>L100=2</formula>
    </cfRule>
    <cfRule type="expression" dxfId="373" priority="101">
      <formula>L100=1</formula>
    </cfRule>
  </conditionalFormatting>
  <conditionalFormatting sqref="K100:K101">
    <cfRule type="expression" dxfId="372" priority="94">
      <formula>L100=4</formula>
    </cfRule>
    <cfRule type="expression" dxfId="371" priority="95">
      <formula>L100=3</formula>
    </cfRule>
    <cfRule type="expression" dxfId="370" priority="96">
      <formula>L100=2</formula>
    </cfRule>
    <cfRule type="expression" dxfId="369" priority="97">
      <formula>L100=1</formula>
    </cfRule>
  </conditionalFormatting>
  <conditionalFormatting sqref="K100:K101">
    <cfRule type="expression" dxfId="368" priority="90">
      <formula>L100=4</formula>
    </cfRule>
    <cfRule type="expression" dxfId="367" priority="91">
      <formula>L100=3</formula>
    </cfRule>
    <cfRule type="expression" dxfId="366" priority="92">
      <formula>L100=2</formula>
    </cfRule>
    <cfRule type="expression" dxfId="365" priority="93">
      <formula>L100=1</formula>
    </cfRule>
  </conditionalFormatting>
  <conditionalFormatting sqref="K99">
    <cfRule type="containsText" dxfId="364" priority="81" operator="containsText" text="MEMADAI">
      <formula>NOT(ISERROR(SEARCH("MEMADAI",K99)))</formula>
    </cfRule>
    <cfRule type="expression" dxfId="363" priority="82">
      <formula>L99=4</formula>
    </cfRule>
    <cfRule type="expression" dxfId="362" priority="83">
      <formula>L99=3</formula>
    </cfRule>
    <cfRule type="expression" dxfId="361" priority="84">
      <formula>L99=2</formula>
    </cfRule>
    <cfRule type="expression" dxfId="360" priority="85">
      <formula>L99=1</formula>
    </cfRule>
  </conditionalFormatting>
  <conditionalFormatting sqref="K99">
    <cfRule type="expression" dxfId="359" priority="77">
      <formula>L99=4</formula>
    </cfRule>
    <cfRule type="expression" dxfId="358" priority="78">
      <formula>L99=3</formula>
    </cfRule>
    <cfRule type="expression" dxfId="357" priority="79">
      <formula>L99=2</formula>
    </cfRule>
    <cfRule type="expression" dxfId="356" priority="80">
      <formula>L99=1</formula>
    </cfRule>
  </conditionalFormatting>
  <conditionalFormatting sqref="K99">
    <cfRule type="expression" dxfId="355" priority="73">
      <formula>L99=4</formula>
    </cfRule>
    <cfRule type="expression" dxfId="354" priority="74">
      <formula>L99=3</formula>
    </cfRule>
    <cfRule type="expression" dxfId="353" priority="75">
      <formula>L99=2</formula>
    </cfRule>
    <cfRule type="expression" dxfId="352" priority="76">
      <formula>L99=1</formula>
    </cfRule>
  </conditionalFormatting>
  <conditionalFormatting sqref="K99">
    <cfRule type="expression" dxfId="351" priority="69">
      <formula>L99=4</formula>
    </cfRule>
    <cfRule type="expression" dxfId="350" priority="70">
      <formula>L99=3</formula>
    </cfRule>
    <cfRule type="expression" dxfId="349" priority="71">
      <formula>L99=2</formula>
    </cfRule>
    <cfRule type="expression" dxfId="348" priority="72">
      <formula>L99=1</formula>
    </cfRule>
  </conditionalFormatting>
  <conditionalFormatting sqref="K99">
    <cfRule type="containsText" dxfId="347" priority="64" operator="containsText" text="MEMADAI">
      <formula>NOT(ISERROR(SEARCH("MEMADAI",K99)))</formula>
    </cfRule>
    <cfRule type="expression" dxfId="346" priority="65">
      <formula>L99=4</formula>
    </cfRule>
    <cfRule type="expression" dxfId="345" priority="66">
      <formula>L99=3</formula>
    </cfRule>
    <cfRule type="expression" dxfId="344" priority="67">
      <formula>L99=2</formula>
    </cfRule>
    <cfRule type="expression" dxfId="343" priority="68">
      <formula>L99=1</formula>
    </cfRule>
  </conditionalFormatting>
  <conditionalFormatting sqref="K99">
    <cfRule type="expression" dxfId="342" priority="60">
      <formula>L99=4</formula>
    </cfRule>
    <cfRule type="expression" dxfId="341" priority="61">
      <formula>L99=3</formula>
    </cfRule>
    <cfRule type="expression" dxfId="340" priority="62">
      <formula>L99=2</formula>
    </cfRule>
    <cfRule type="expression" dxfId="339" priority="63">
      <formula>L99=1</formula>
    </cfRule>
  </conditionalFormatting>
  <conditionalFormatting sqref="K99">
    <cfRule type="expression" dxfId="338" priority="56">
      <formula>L99=4</formula>
    </cfRule>
    <cfRule type="expression" dxfId="337" priority="57">
      <formula>L99=3</formula>
    </cfRule>
    <cfRule type="expression" dxfId="336" priority="58">
      <formula>L99=2</formula>
    </cfRule>
    <cfRule type="expression" dxfId="335" priority="59">
      <formula>L99=1</formula>
    </cfRule>
  </conditionalFormatting>
  <conditionalFormatting sqref="K99">
    <cfRule type="expression" dxfId="334" priority="52">
      <formula>L99=4</formula>
    </cfRule>
    <cfRule type="expression" dxfId="333" priority="53">
      <formula>L99=3</formula>
    </cfRule>
    <cfRule type="expression" dxfId="332" priority="54">
      <formula>L99=2</formula>
    </cfRule>
    <cfRule type="expression" dxfId="331" priority="55">
      <formula>L99=1</formula>
    </cfRule>
  </conditionalFormatting>
  <conditionalFormatting sqref="K99">
    <cfRule type="containsText" dxfId="330" priority="47" operator="containsText" text="MEMADAI">
      <formula>NOT(ISERROR(SEARCH("MEMADAI",K99)))</formula>
    </cfRule>
    <cfRule type="expression" dxfId="329" priority="48">
      <formula>L99=4</formula>
    </cfRule>
    <cfRule type="expression" dxfId="328" priority="49">
      <formula>L99=3</formula>
    </cfRule>
    <cfRule type="expression" dxfId="327" priority="50">
      <formula>L99=2</formula>
    </cfRule>
    <cfRule type="expression" dxfId="326" priority="51">
      <formula>L99=1</formula>
    </cfRule>
  </conditionalFormatting>
  <conditionalFormatting sqref="K99">
    <cfRule type="expression" dxfId="325" priority="43">
      <formula>L99=4</formula>
    </cfRule>
    <cfRule type="expression" dxfId="324" priority="44">
      <formula>L99=3</formula>
    </cfRule>
    <cfRule type="expression" dxfId="323" priority="45">
      <formula>L99=2</formula>
    </cfRule>
    <cfRule type="expression" dxfId="322" priority="46">
      <formula>L99=1</formula>
    </cfRule>
  </conditionalFormatting>
  <conditionalFormatting sqref="K99">
    <cfRule type="expression" dxfId="321" priority="39">
      <formula>L99=4</formula>
    </cfRule>
    <cfRule type="expression" dxfId="320" priority="40">
      <formula>L99=3</formula>
    </cfRule>
    <cfRule type="expression" dxfId="319" priority="41">
      <formula>L99=2</formula>
    </cfRule>
    <cfRule type="expression" dxfId="318" priority="42">
      <formula>L99=1</formula>
    </cfRule>
  </conditionalFormatting>
  <conditionalFormatting sqref="K99">
    <cfRule type="expression" dxfId="317" priority="35">
      <formula>L99=4</formula>
    </cfRule>
    <cfRule type="expression" dxfId="316" priority="36">
      <formula>L99=3</formula>
    </cfRule>
    <cfRule type="expression" dxfId="315" priority="37">
      <formula>L99=2</formula>
    </cfRule>
    <cfRule type="expression" dxfId="314" priority="38">
      <formula>L99=1</formula>
    </cfRule>
  </conditionalFormatting>
  <conditionalFormatting sqref="K99">
    <cfRule type="containsText" dxfId="313" priority="30" operator="containsText" text="MEMADAI">
      <formula>NOT(ISERROR(SEARCH("MEMADAI",K99)))</formula>
    </cfRule>
    <cfRule type="expression" dxfId="312" priority="31">
      <formula>L99=4</formula>
    </cfRule>
    <cfRule type="expression" dxfId="311" priority="32">
      <formula>L99=3</formula>
    </cfRule>
    <cfRule type="expression" dxfId="310" priority="33">
      <formula>L99=2</formula>
    </cfRule>
    <cfRule type="expression" dxfId="309" priority="34">
      <formula>L99=1</formula>
    </cfRule>
  </conditionalFormatting>
  <conditionalFormatting sqref="K99">
    <cfRule type="expression" dxfId="308" priority="26">
      <formula>L99=4</formula>
    </cfRule>
    <cfRule type="expression" dxfId="307" priority="27">
      <formula>L99=3</formula>
    </cfRule>
    <cfRule type="expression" dxfId="306" priority="28">
      <formula>L99=2</formula>
    </cfRule>
    <cfRule type="expression" dxfId="305" priority="29">
      <formula>L99=1</formula>
    </cfRule>
  </conditionalFormatting>
  <conditionalFormatting sqref="K99">
    <cfRule type="expression" dxfId="304" priority="22">
      <formula>L99=4</formula>
    </cfRule>
    <cfRule type="expression" dxfId="303" priority="23">
      <formula>L99=3</formula>
    </cfRule>
    <cfRule type="expression" dxfId="302" priority="24">
      <formula>L99=2</formula>
    </cfRule>
    <cfRule type="expression" dxfId="301" priority="25">
      <formula>L99=1</formula>
    </cfRule>
  </conditionalFormatting>
  <conditionalFormatting sqref="K99">
    <cfRule type="expression" dxfId="300" priority="18">
      <formula>L99=4</formula>
    </cfRule>
    <cfRule type="expression" dxfId="299" priority="19">
      <formula>L99=3</formula>
    </cfRule>
    <cfRule type="expression" dxfId="298" priority="20">
      <formula>L99=2</formula>
    </cfRule>
    <cfRule type="expression" dxfId="297" priority="21">
      <formula>L99=1</formula>
    </cfRule>
  </conditionalFormatting>
  <conditionalFormatting sqref="K99">
    <cfRule type="containsText" dxfId="296" priority="13" operator="containsText" text="MEMADAI">
      <formula>NOT(ISERROR(SEARCH("MEMADAI",K99)))</formula>
    </cfRule>
    <cfRule type="expression" dxfId="295" priority="14">
      <formula>L99=4</formula>
    </cfRule>
    <cfRule type="expression" dxfId="294" priority="15">
      <formula>L99=3</formula>
    </cfRule>
    <cfRule type="expression" dxfId="293" priority="16">
      <formula>L99=2</formula>
    </cfRule>
    <cfRule type="expression" dxfId="292" priority="17">
      <formula>L99=1</formula>
    </cfRule>
  </conditionalFormatting>
  <conditionalFormatting sqref="K99">
    <cfRule type="expression" dxfId="291" priority="9">
      <formula>L99=4</formula>
    </cfRule>
    <cfRule type="expression" dxfId="290" priority="10">
      <formula>L99=3</formula>
    </cfRule>
    <cfRule type="expression" dxfId="289" priority="11">
      <formula>L99=2</formula>
    </cfRule>
    <cfRule type="expression" dxfId="288" priority="12">
      <formula>L99=1</formula>
    </cfRule>
  </conditionalFormatting>
  <conditionalFormatting sqref="K99">
    <cfRule type="expression" dxfId="287" priority="5">
      <formula>L99=4</formula>
    </cfRule>
    <cfRule type="expression" dxfId="286" priority="6">
      <formula>L99=3</formula>
    </cfRule>
    <cfRule type="expression" dxfId="285" priority="7">
      <formula>L99=2</formula>
    </cfRule>
    <cfRule type="expression" dxfId="284" priority="8">
      <formula>L99=1</formula>
    </cfRule>
  </conditionalFormatting>
  <conditionalFormatting sqref="K99">
    <cfRule type="expression" dxfId="283" priority="1">
      <formula>L99=4</formula>
    </cfRule>
    <cfRule type="expression" dxfId="282" priority="2">
      <formula>L99=3</formula>
    </cfRule>
    <cfRule type="expression" dxfId="281" priority="3">
      <formula>L99=2</formula>
    </cfRule>
    <cfRule type="expression" dxfId="280" priority="4">
      <formula>L99=1</formula>
    </cfRule>
  </conditionalFormatting>
  <pageMargins left="1.9586614170000001" right="0.70866141732283505" top="0.74803149606299202" bottom="0.74803149606299202" header="0.31496062992126" footer="0.31496062992126"/>
  <pageSetup paperSize="5" scale="73"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77"/>
  <sheetViews>
    <sheetView topLeftCell="A85" zoomScale="70" zoomScaleNormal="70" workbookViewId="0">
      <selection activeCell="J107" sqref="J107"/>
    </sheetView>
  </sheetViews>
  <sheetFormatPr defaultColWidth="9.140625" defaultRowHeight="15.75" x14ac:dyDescent="0.25"/>
  <cols>
    <col min="1" max="1" width="6.140625" style="8" customWidth="1"/>
    <col min="2" max="2" width="4.7109375" style="30" customWidth="1"/>
    <col min="3" max="3" width="19" style="5" customWidth="1"/>
    <col min="4" max="4" width="13" style="8" customWidth="1"/>
    <col min="5" max="5" width="4.28515625" style="8" customWidth="1"/>
    <col min="6" max="6" width="47.5703125" style="5" customWidth="1"/>
    <col min="7" max="7" width="17.28515625" style="8" customWidth="1"/>
    <col min="8" max="8" width="8.140625" style="8" customWidth="1"/>
    <col min="9" max="9" width="10.140625" style="8" hidden="1" customWidth="1"/>
    <col min="10" max="10" width="57" style="5" customWidth="1"/>
    <col min="11" max="11" width="18.7109375" style="5" customWidth="1"/>
    <col min="12" max="12" width="7.7109375" style="8" customWidth="1"/>
    <col min="13" max="17" width="6.7109375" style="7" customWidth="1"/>
    <col min="18" max="16384" width="9.140625" style="5"/>
  </cols>
  <sheetData>
    <row r="1" spans="1:18" ht="23.25" x14ac:dyDescent="0.35">
      <c r="A1" s="286" t="s">
        <v>301</v>
      </c>
      <c r="B1" s="286"/>
      <c r="C1" s="286"/>
      <c r="D1" s="286"/>
      <c r="E1" s="286"/>
      <c r="F1" s="286"/>
      <c r="G1" s="286"/>
      <c r="H1" s="286"/>
      <c r="I1" s="286"/>
      <c r="J1" s="286"/>
      <c r="K1" s="286"/>
      <c r="L1" s="286"/>
      <c r="M1" s="286"/>
      <c r="N1" s="286"/>
      <c r="O1" s="286"/>
      <c r="P1" s="286"/>
      <c r="Q1" s="286"/>
    </row>
    <row r="2" spans="1:18" ht="23.25" x14ac:dyDescent="0.35">
      <c r="A2" s="286" t="s">
        <v>300</v>
      </c>
      <c r="B2" s="286"/>
      <c r="C2" s="286"/>
      <c r="D2" s="286"/>
      <c r="E2" s="286"/>
      <c r="F2" s="286"/>
      <c r="G2" s="286"/>
      <c r="H2" s="286"/>
      <c r="I2" s="286"/>
      <c r="J2" s="286"/>
      <c r="K2" s="286"/>
      <c r="L2" s="286"/>
      <c r="M2" s="286"/>
      <c r="N2" s="286"/>
      <c r="O2" s="286"/>
      <c r="P2" s="286"/>
      <c r="Q2" s="286"/>
    </row>
    <row r="3" spans="1:18" ht="30" x14ac:dyDescent="0.4">
      <c r="A3" s="287" t="s">
        <v>56</v>
      </c>
      <c r="B3" s="287"/>
      <c r="C3" s="287"/>
      <c r="D3" s="287"/>
      <c r="E3" s="287"/>
      <c r="F3" s="287"/>
      <c r="G3" s="287"/>
      <c r="H3" s="287"/>
      <c r="I3" s="287"/>
      <c r="J3" s="287"/>
      <c r="K3" s="287"/>
      <c r="L3" s="287"/>
      <c r="M3" s="287"/>
      <c r="N3" s="287"/>
      <c r="O3" s="287"/>
      <c r="P3" s="287"/>
      <c r="Q3" s="287"/>
    </row>
    <row r="5" spans="1:18" s="28" customFormat="1" ht="36.75" customHeight="1" x14ac:dyDescent="0.25">
      <c r="A5" s="299" t="s">
        <v>62</v>
      </c>
      <c r="B5" s="294" t="s">
        <v>63</v>
      </c>
      <c r="C5" s="295"/>
      <c r="D5" s="294" t="s">
        <v>60</v>
      </c>
      <c r="E5" s="295"/>
      <c r="F5" s="288" t="s">
        <v>64</v>
      </c>
      <c r="G5" s="294" t="s">
        <v>60</v>
      </c>
      <c r="H5" s="295"/>
      <c r="I5" s="2"/>
      <c r="J5" s="288" t="s">
        <v>48</v>
      </c>
      <c r="K5" s="294" t="s">
        <v>55</v>
      </c>
      <c r="L5" s="295"/>
      <c r="M5" s="288" t="s">
        <v>3</v>
      </c>
      <c r="N5" s="288"/>
      <c r="O5" s="288"/>
      <c r="P5" s="288"/>
      <c r="Q5" s="288"/>
    </row>
    <row r="6" spans="1:18" s="29" customFormat="1" ht="19.5" x14ac:dyDescent="0.25">
      <c r="A6" s="299"/>
      <c r="B6" s="296"/>
      <c r="C6" s="297"/>
      <c r="D6" s="296"/>
      <c r="E6" s="297"/>
      <c r="F6" s="288"/>
      <c r="G6" s="296"/>
      <c r="H6" s="297"/>
      <c r="I6" s="2"/>
      <c r="J6" s="288"/>
      <c r="K6" s="296"/>
      <c r="L6" s="297"/>
      <c r="M6" s="2">
        <v>1</v>
      </c>
      <c r="N6" s="2">
        <v>2</v>
      </c>
      <c r="O6" s="2">
        <v>3</v>
      </c>
      <c r="P6" s="2">
        <v>4</v>
      </c>
      <c r="Q6" s="2" t="s">
        <v>4</v>
      </c>
    </row>
    <row r="7" spans="1:18" s="3" customFormat="1" ht="19.5" x14ac:dyDescent="0.25">
      <c r="A7" s="54">
        <v>1</v>
      </c>
      <c r="B7" s="300">
        <v>2</v>
      </c>
      <c r="C7" s="301"/>
      <c r="D7" s="291">
        <v>3</v>
      </c>
      <c r="E7" s="293"/>
      <c r="F7" s="55">
        <v>4</v>
      </c>
      <c r="G7" s="291">
        <v>5</v>
      </c>
      <c r="H7" s="293"/>
      <c r="I7" s="55"/>
      <c r="J7" s="55">
        <v>6</v>
      </c>
      <c r="K7" s="291">
        <v>7</v>
      </c>
      <c r="L7" s="293"/>
      <c r="M7" s="291">
        <v>8</v>
      </c>
      <c r="N7" s="292"/>
      <c r="O7" s="292"/>
      <c r="P7" s="292"/>
      <c r="Q7" s="293"/>
    </row>
    <row r="8" spans="1:18" ht="47.25" x14ac:dyDescent="0.2">
      <c r="A8" s="143">
        <v>1</v>
      </c>
      <c r="B8" s="35" t="s">
        <v>66</v>
      </c>
      <c r="C8" s="36" t="s">
        <v>65</v>
      </c>
      <c r="D8" s="142" t="str">
        <f>IF(E8=1,"Tidak Memadai",IF(E8=2,"Kurang Memadai",IF(E8=3,"Cukup Memadai","Memadai")))</f>
        <v>Cukup Memadai</v>
      </c>
      <c r="E8" s="48">
        <f>MODE(H8:H24)</f>
        <v>3</v>
      </c>
      <c r="F8" s="4" t="s">
        <v>259</v>
      </c>
      <c r="G8" s="144" t="str">
        <f>IF(H8=1,"Tidak Memadai",IF(H8=2,"Kurang Memadai",IF(H8=3,"Cukup Memadai","Memadai")))</f>
        <v>Cukup Memadai</v>
      </c>
      <c r="H8" s="48">
        <f>MODE(L8:L12)</f>
        <v>3</v>
      </c>
      <c r="I8" s="10">
        <f>100/4</f>
        <v>25</v>
      </c>
      <c r="J8" s="4" t="s">
        <v>106</v>
      </c>
      <c r="K8" s="145" t="str">
        <f>IF($M8=MAX($M8:$P8),"Tidak Memadai",IF($M8+$N8&gt;$O8+$P8,"Kurang Memadai",IF($O8=MAX($M8:$P8),"Cukup Memadai","Memadai")))</f>
        <v>Cukup Memadai</v>
      </c>
      <c r="L8" s="44">
        <f>IF($M8=MAX($M8:$P8),1,IF($M8+$N8&gt;$O8+$P8,2,IF($O8=MAX($M8:$P8),3,4)))</f>
        <v>3</v>
      </c>
      <c r="M8" s="45">
        <f>'Jawaban Questioner'!AH5</f>
        <v>0</v>
      </c>
      <c r="N8" s="45">
        <f>'Jawaban Questioner'!AI5</f>
        <v>2</v>
      </c>
      <c r="O8" s="45">
        <f>'Jawaban Questioner'!AJ5</f>
        <v>6</v>
      </c>
      <c r="P8" s="45">
        <f>'Jawaban Questioner'!AK5</f>
        <v>6</v>
      </c>
      <c r="Q8" s="46">
        <f>SUM(M8:P8)</f>
        <v>14</v>
      </c>
      <c r="R8" s="58">
        <v>1</v>
      </c>
    </row>
    <row r="9" spans="1:18" ht="25.5" x14ac:dyDescent="0.2">
      <c r="A9" s="143">
        <f>A8+1</f>
        <v>2</v>
      </c>
      <c r="B9" s="35"/>
      <c r="C9" s="36"/>
      <c r="D9" s="49"/>
      <c r="E9" s="44"/>
      <c r="F9" s="4"/>
      <c r="G9" s="44"/>
      <c r="H9" s="44"/>
      <c r="I9" s="10">
        <f>100/4</f>
        <v>25</v>
      </c>
      <c r="J9" s="4" t="s">
        <v>107</v>
      </c>
      <c r="K9" s="44" t="str">
        <f t="shared" ref="K9:K77" si="0">IF($M9=MAX($M9:$P9),"Tidak Memadai",IF($M9+$N9&gt;$O9+$P9,"Kurang Memadai",IF($O9=MAX($M9:$P9),"Cukup Memadai","Memadai")))</f>
        <v>Cukup Memadai</v>
      </c>
      <c r="L9" s="44">
        <f t="shared" ref="L9:L77" si="1">IF($M9=MAX($M9:$P9),1,IF($M9+$N9&gt;$O9+$P9,2,IF($O9=MAX($M9:$P9),3,4)))</f>
        <v>3</v>
      </c>
      <c r="M9" s="45">
        <f>'Jawaban Questioner'!AH6</f>
        <v>0</v>
      </c>
      <c r="N9" s="45">
        <f>'Jawaban Questioner'!AI6</f>
        <v>0</v>
      </c>
      <c r="O9" s="45">
        <f>'Jawaban Questioner'!AJ6</f>
        <v>14</v>
      </c>
      <c r="P9" s="45">
        <f>'Jawaban Questioner'!AK6</f>
        <v>0</v>
      </c>
      <c r="Q9" s="46">
        <f t="shared" ref="Q9:Q77" si="2">SUM(M9:P9)</f>
        <v>14</v>
      </c>
      <c r="R9" s="58">
        <f>R8+1</f>
        <v>2</v>
      </c>
    </row>
    <row r="10" spans="1:18" ht="25.5" x14ac:dyDescent="0.2">
      <c r="A10" s="143">
        <f t="shared" ref="A10:A73" si="3">A9+1</f>
        <v>3</v>
      </c>
      <c r="B10" s="35"/>
      <c r="C10" s="36"/>
      <c r="D10" s="49"/>
      <c r="E10" s="44"/>
      <c r="F10" s="4"/>
      <c r="G10" s="44"/>
      <c r="H10" s="44"/>
      <c r="I10" s="10">
        <f>100/4</f>
        <v>25</v>
      </c>
      <c r="J10" s="4" t="s">
        <v>108</v>
      </c>
      <c r="K10" s="44" t="str">
        <f>IF($M10=MAX($M10:$P10),"Tidak Memadai",IF($M10+$N10&gt;$O10+$P10,"Kurang Memadai",IF($O10=MAX($M10:$P10),"Cukup Memadai","Memadai")))</f>
        <v>Cukup Memadai</v>
      </c>
      <c r="L10" s="44">
        <f t="shared" si="1"/>
        <v>3</v>
      </c>
      <c r="M10" s="45">
        <f>'Jawaban Questioner'!AH7</f>
        <v>0</v>
      </c>
      <c r="N10" s="45">
        <f>'Jawaban Questioner'!AI7</f>
        <v>4</v>
      </c>
      <c r="O10" s="45">
        <f>'Jawaban Questioner'!AJ7</f>
        <v>8</v>
      </c>
      <c r="P10" s="45">
        <f>'Jawaban Questioner'!AK7</f>
        <v>2</v>
      </c>
      <c r="Q10" s="46">
        <f t="shared" si="2"/>
        <v>14</v>
      </c>
      <c r="R10" s="58">
        <f t="shared" ref="R10:R78" si="4">R9+1</f>
        <v>3</v>
      </c>
    </row>
    <row r="11" spans="1:18" ht="25.5" x14ac:dyDescent="0.2">
      <c r="A11" s="143">
        <f t="shared" si="3"/>
        <v>4</v>
      </c>
      <c r="B11" s="35"/>
      <c r="C11" s="36"/>
      <c r="D11" s="49"/>
      <c r="E11" s="44"/>
      <c r="F11" s="4"/>
      <c r="G11" s="44"/>
      <c r="H11" s="44"/>
      <c r="I11" s="10">
        <f>100/4</f>
        <v>25</v>
      </c>
      <c r="J11" s="4" t="s">
        <v>160</v>
      </c>
      <c r="K11" s="44" t="str">
        <f t="shared" si="0"/>
        <v>Kurang Memadai</v>
      </c>
      <c r="L11" s="44">
        <f t="shared" si="1"/>
        <v>2</v>
      </c>
      <c r="M11" s="45">
        <f>'Jawaban Questioner'!AH8</f>
        <v>2</v>
      </c>
      <c r="N11" s="45">
        <f>'Jawaban Questioner'!AI8</f>
        <v>8</v>
      </c>
      <c r="O11" s="45">
        <f>'Jawaban Questioner'!AJ8</f>
        <v>2</v>
      </c>
      <c r="P11" s="45">
        <f>'Jawaban Questioner'!AK8</f>
        <v>1</v>
      </c>
      <c r="Q11" s="46">
        <f t="shared" si="2"/>
        <v>13</v>
      </c>
      <c r="R11" s="58">
        <f t="shared" si="4"/>
        <v>4</v>
      </c>
    </row>
    <row r="12" spans="1:18" ht="38.25" x14ac:dyDescent="0.2">
      <c r="A12" s="143">
        <f t="shared" si="3"/>
        <v>5</v>
      </c>
      <c r="B12" s="35"/>
      <c r="C12" s="36"/>
      <c r="D12" s="49"/>
      <c r="E12" s="44"/>
      <c r="F12" s="4"/>
      <c r="G12" s="44"/>
      <c r="H12" s="44"/>
      <c r="I12" s="10"/>
      <c r="J12" s="4" t="s">
        <v>109</v>
      </c>
      <c r="K12" s="44" t="str">
        <f t="shared" si="0"/>
        <v>Kurang Memadai</v>
      </c>
      <c r="L12" s="44">
        <f t="shared" si="1"/>
        <v>2</v>
      </c>
      <c r="M12" s="45">
        <f>'Jawaban Questioner'!AH9</f>
        <v>3</v>
      </c>
      <c r="N12" s="45">
        <f>'Jawaban Questioner'!AI9</f>
        <v>6</v>
      </c>
      <c r="O12" s="45">
        <f>'Jawaban Questioner'!AJ9</f>
        <v>5</v>
      </c>
      <c r="P12" s="45">
        <f>'Jawaban Questioner'!AK9</f>
        <v>0</v>
      </c>
      <c r="Q12" s="46">
        <f t="shared" si="2"/>
        <v>14</v>
      </c>
      <c r="R12" s="58">
        <f t="shared" si="4"/>
        <v>5</v>
      </c>
    </row>
    <row r="13" spans="1:18" ht="46.5" customHeight="1" x14ac:dyDescent="0.2">
      <c r="A13" s="143">
        <f t="shared" si="3"/>
        <v>6</v>
      </c>
      <c r="B13" s="35"/>
      <c r="C13" s="36"/>
      <c r="D13" s="50"/>
      <c r="E13" s="48"/>
      <c r="F13" s="4" t="s">
        <v>258</v>
      </c>
      <c r="G13" s="53" t="str">
        <f>IF(H13=1,"Tidak Memadai",IF(H13=2,"Kurang Memadai",IF(H13=3,"Cukup Memadai","Memadai")))</f>
        <v>Cukup Memadai</v>
      </c>
      <c r="H13" s="48">
        <f>MODE(L13:L15)</f>
        <v>3</v>
      </c>
      <c r="I13" s="10"/>
      <c r="J13" s="4" t="s">
        <v>179</v>
      </c>
      <c r="K13" s="44" t="str">
        <f t="shared" si="0"/>
        <v>Cukup Memadai</v>
      </c>
      <c r="L13" s="44">
        <f t="shared" si="1"/>
        <v>3</v>
      </c>
      <c r="M13" s="45">
        <f>'Jawaban Questioner'!AH10</f>
        <v>0</v>
      </c>
      <c r="N13" s="45">
        <f>'Jawaban Questioner'!AI10</f>
        <v>5</v>
      </c>
      <c r="O13" s="45">
        <f>'Jawaban Questioner'!AJ10</f>
        <v>9</v>
      </c>
      <c r="P13" s="45">
        <f>'Jawaban Questioner'!AK10</f>
        <v>0</v>
      </c>
      <c r="Q13" s="46">
        <f t="shared" si="2"/>
        <v>14</v>
      </c>
      <c r="R13" s="58">
        <f t="shared" si="4"/>
        <v>6</v>
      </c>
    </row>
    <row r="14" spans="1:18" ht="25.5" x14ac:dyDescent="0.2">
      <c r="A14" s="143">
        <f t="shared" si="3"/>
        <v>7</v>
      </c>
      <c r="B14" s="35"/>
      <c r="C14" s="36"/>
      <c r="D14" s="49"/>
      <c r="E14" s="44"/>
      <c r="F14" s="4"/>
      <c r="G14" s="44"/>
      <c r="H14" s="44"/>
      <c r="I14" s="11"/>
      <c r="J14" s="4" t="s">
        <v>180</v>
      </c>
      <c r="K14" s="44" t="str">
        <f t="shared" si="0"/>
        <v>Cukup Memadai</v>
      </c>
      <c r="L14" s="44">
        <f t="shared" si="1"/>
        <v>3</v>
      </c>
      <c r="M14" s="45">
        <f>'Jawaban Questioner'!AH11</f>
        <v>0</v>
      </c>
      <c r="N14" s="45">
        <f>'Jawaban Questioner'!AI11</f>
        <v>6</v>
      </c>
      <c r="O14" s="45">
        <f>'Jawaban Questioner'!AJ11</f>
        <v>8</v>
      </c>
      <c r="P14" s="45">
        <f>'Jawaban Questioner'!AK11</f>
        <v>0</v>
      </c>
      <c r="Q14" s="46">
        <f t="shared" si="2"/>
        <v>14</v>
      </c>
      <c r="R14" s="58">
        <f t="shared" si="4"/>
        <v>7</v>
      </c>
    </row>
    <row r="15" spans="1:18" ht="38.25" x14ac:dyDescent="0.2">
      <c r="A15" s="143">
        <f t="shared" si="3"/>
        <v>8</v>
      </c>
      <c r="B15" s="35"/>
      <c r="C15" s="36"/>
      <c r="D15" s="49"/>
      <c r="E15" s="44"/>
      <c r="F15" s="4"/>
      <c r="G15" s="44"/>
      <c r="H15" s="44"/>
      <c r="I15" s="11"/>
      <c r="J15" s="4" t="s">
        <v>181</v>
      </c>
      <c r="K15" s="44" t="str">
        <f t="shared" si="0"/>
        <v>Kurang Memadai</v>
      </c>
      <c r="L15" s="44">
        <f t="shared" si="1"/>
        <v>2</v>
      </c>
      <c r="M15" s="45">
        <f>'Jawaban Questioner'!AH12</f>
        <v>0</v>
      </c>
      <c r="N15" s="45">
        <f>'Jawaban Questioner'!AI12</f>
        <v>8</v>
      </c>
      <c r="O15" s="45">
        <f>'Jawaban Questioner'!AJ12</f>
        <v>3</v>
      </c>
      <c r="P15" s="45">
        <f>'Jawaban Questioner'!AK12</f>
        <v>3</v>
      </c>
      <c r="Q15" s="46">
        <f t="shared" si="2"/>
        <v>14</v>
      </c>
      <c r="R15" s="58">
        <f t="shared" si="4"/>
        <v>8</v>
      </c>
    </row>
    <row r="16" spans="1:18" ht="54.75" customHeight="1" x14ac:dyDescent="0.2">
      <c r="A16" s="143">
        <f t="shared" si="3"/>
        <v>9</v>
      </c>
      <c r="B16" s="35"/>
      <c r="C16" s="36"/>
      <c r="D16" s="50"/>
      <c r="E16" s="48"/>
      <c r="F16" s="4" t="s">
        <v>5</v>
      </c>
      <c r="G16" s="53" t="str">
        <f>IF(H16=1,"Tidak Memadai",IF(H16=2,"Kurang Memadai",IF(H16=3,"Cukup Memadai","Memadai")))</f>
        <v>Cukup Memadai</v>
      </c>
      <c r="H16" s="48">
        <f>L16</f>
        <v>3</v>
      </c>
      <c r="I16" s="10"/>
      <c r="J16" s="4" t="s">
        <v>110</v>
      </c>
      <c r="K16" s="44" t="str">
        <f t="shared" si="0"/>
        <v>Cukup Memadai</v>
      </c>
      <c r="L16" s="44">
        <f t="shared" si="1"/>
        <v>3</v>
      </c>
      <c r="M16" s="45">
        <f>'Jawaban Questioner'!AH13</f>
        <v>1</v>
      </c>
      <c r="N16" s="45">
        <f>'Jawaban Questioner'!AI13</f>
        <v>5</v>
      </c>
      <c r="O16" s="45">
        <f>'Jawaban Questioner'!AJ13</f>
        <v>8</v>
      </c>
      <c r="P16" s="45">
        <f>'Jawaban Questioner'!AK13</f>
        <v>0</v>
      </c>
      <c r="Q16" s="46">
        <f t="shared" si="2"/>
        <v>14</v>
      </c>
      <c r="R16" s="58">
        <f t="shared" si="4"/>
        <v>9</v>
      </c>
    </row>
    <row r="17" spans="1:18" ht="41.25" x14ac:dyDescent="0.2">
      <c r="A17" s="143">
        <f t="shared" si="3"/>
        <v>10</v>
      </c>
      <c r="B17" s="35"/>
      <c r="C17" s="36"/>
      <c r="D17" s="50"/>
      <c r="E17" s="48"/>
      <c r="F17" s="4" t="s">
        <v>6</v>
      </c>
      <c r="G17" s="53" t="str">
        <f>IF(H17=1,"Tidak Memadai",IF(H17=2,"Kurang Memadai",IF(H17=3,"Cukup Memadai","Memadai")))</f>
        <v>Memadai</v>
      </c>
      <c r="H17" s="48">
        <f>MODE(L17:L21)</f>
        <v>4</v>
      </c>
      <c r="I17" s="10"/>
      <c r="J17" s="4" t="s">
        <v>161</v>
      </c>
      <c r="K17" s="44" t="str">
        <f t="shared" si="0"/>
        <v>Memadai</v>
      </c>
      <c r="L17" s="44">
        <f t="shared" si="1"/>
        <v>4</v>
      </c>
      <c r="M17" s="45">
        <f>'Jawaban Questioner'!AH14</f>
        <v>3</v>
      </c>
      <c r="N17" s="45">
        <f>'Jawaban Questioner'!AI14</f>
        <v>2</v>
      </c>
      <c r="O17" s="45">
        <f>'Jawaban Questioner'!AJ14</f>
        <v>1</v>
      </c>
      <c r="P17" s="45">
        <f>'Jawaban Questioner'!AK14</f>
        <v>8</v>
      </c>
      <c r="Q17" s="46">
        <f t="shared" si="2"/>
        <v>14</v>
      </c>
      <c r="R17" s="58">
        <f t="shared" si="4"/>
        <v>10</v>
      </c>
    </row>
    <row r="18" spans="1:18" x14ac:dyDescent="0.2">
      <c r="A18" s="143">
        <f t="shared" si="3"/>
        <v>11</v>
      </c>
      <c r="B18" s="35"/>
      <c r="C18" s="36"/>
      <c r="D18" s="50"/>
      <c r="E18" s="48"/>
      <c r="F18" s="4"/>
      <c r="G18" s="48"/>
      <c r="H18" s="48"/>
      <c r="I18" s="10"/>
      <c r="J18" s="4" t="s">
        <v>111</v>
      </c>
      <c r="K18" s="44" t="str">
        <f t="shared" si="0"/>
        <v>Memadai</v>
      </c>
      <c r="L18" s="44">
        <f t="shared" si="1"/>
        <v>4</v>
      </c>
      <c r="M18" s="45">
        <f>'Jawaban Questioner'!AH15</f>
        <v>1</v>
      </c>
      <c r="N18" s="45">
        <f>'Jawaban Questioner'!AI15</f>
        <v>3</v>
      </c>
      <c r="O18" s="45">
        <f>'Jawaban Questioner'!AJ15</f>
        <v>3</v>
      </c>
      <c r="P18" s="45">
        <f>'Jawaban Questioner'!AK15</f>
        <v>7</v>
      </c>
      <c r="Q18" s="46">
        <f t="shared" si="2"/>
        <v>14</v>
      </c>
      <c r="R18" s="58">
        <f t="shared" si="4"/>
        <v>11</v>
      </c>
    </row>
    <row r="19" spans="1:18" x14ac:dyDescent="0.2">
      <c r="A19" s="143">
        <f t="shared" si="3"/>
        <v>12</v>
      </c>
      <c r="B19" s="35"/>
      <c r="C19" s="36"/>
      <c r="D19" s="49"/>
      <c r="E19" s="44"/>
      <c r="F19" s="4"/>
      <c r="G19" s="44"/>
      <c r="H19" s="44"/>
      <c r="I19" s="11"/>
      <c r="J19" s="4" t="s">
        <v>162</v>
      </c>
      <c r="K19" s="44" t="str">
        <f t="shared" si="0"/>
        <v>Memadai</v>
      </c>
      <c r="L19" s="44">
        <f t="shared" si="1"/>
        <v>4</v>
      </c>
      <c r="M19" s="45">
        <f>'Jawaban Questioner'!AH16</f>
        <v>0</v>
      </c>
      <c r="N19" s="45">
        <f>'Jawaban Questioner'!AI16</f>
        <v>1</v>
      </c>
      <c r="O19" s="45">
        <f>'Jawaban Questioner'!AJ16</f>
        <v>6</v>
      </c>
      <c r="P19" s="45">
        <f>'Jawaban Questioner'!AK16</f>
        <v>7</v>
      </c>
      <c r="Q19" s="46">
        <f t="shared" si="2"/>
        <v>14</v>
      </c>
      <c r="R19" s="58">
        <f t="shared" si="4"/>
        <v>12</v>
      </c>
    </row>
    <row r="20" spans="1:18" ht="25.5" x14ac:dyDescent="0.2">
      <c r="A20" s="143">
        <f t="shared" si="3"/>
        <v>13</v>
      </c>
      <c r="B20" s="35"/>
      <c r="C20" s="36"/>
      <c r="D20" s="49"/>
      <c r="E20" s="44"/>
      <c r="F20" s="4"/>
      <c r="G20" s="44"/>
      <c r="H20" s="44"/>
      <c r="I20" s="11"/>
      <c r="J20" s="4" t="s">
        <v>163</v>
      </c>
      <c r="K20" s="44" t="str">
        <f t="shared" si="0"/>
        <v>Memadai</v>
      </c>
      <c r="L20" s="44">
        <f t="shared" si="1"/>
        <v>4</v>
      </c>
      <c r="M20" s="45">
        <f>'Jawaban Questioner'!AH17</f>
        <v>0</v>
      </c>
      <c r="N20" s="45">
        <f>'Jawaban Questioner'!AI17</f>
        <v>6</v>
      </c>
      <c r="O20" s="45">
        <f>'Jawaban Questioner'!AJ17</f>
        <v>5</v>
      </c>
      <c r="P20" s="45">
        <f>'Jawaban Questioner'!AK17</f>
        <v>3</v>
      </c>
      <c r="Q20" s="46">
        <f t="shared" si="2"/>
        <v>14</v>
      </c>
      <c r="R20" s="58">
        <f t="shared" si="4"/>
        <v>13</v>
      </c>
    </row>
    <row r="21" spans="1:18" ht="25.5" x14ac:dyDescent="0.2">
      <c r="A21" s="143">
        <f t="shared" si="3"/>
        <v>14</v>
      </c>
      <c r="B21" s="35"/>
      <c r="C21" s="36"/>
      <c r="D21" s="49"/>
      <c r="E21" s="44"/>
      <c r="F21" s="4"/>
      <c r="G21" s="44"/>
      <c r="H21" s="44"/>
      <c r="I21" s="11"/>
      <c r="J21" s="4" t="s">
        <v>112</v>
      </c>
      <c r="K21" s="44" t="str">
        <f t="shared" si="0"/>
        <v>Cukup Memadai</v>
      </c>
      <c r="L21" s="44">
        <f t="shared" si="1"/>
        <v>3</v>
      </c>
      <c r="M21" s="45">
        <f>'Jawaban Questioner'!AH18</f>
        <v>2</v>
      </c>
      <c r="N21" s="45">
        <f>'Jawaban Questioner'!AI18</f>
        <v>3</v>
      </c>
      <c r="O21" s="45">
        <f>'Jawaban Questioner'!AJ18</f>
        <v>7</v>
      </c>
      <c r="P21" s="45">
        <f>'Jawaban Questioner'!AK18</f>
        <v>2</v>
      </c>
      <c r="Q21" s="46">
        <f t="shared" si="2"/>
        <v>14</v>
      </c>
      <c r="R21" s="58">
        <f t="shared" si="4"/>
        <v>14</v>
      </c>
    </row>
    <row r="22" spans="1:18" ht="66.75" customHeight="1" x14ac:dyDescent="0.2">
      <c r="A22" s="143">
        <f t="shared" si="3"/>
        <v>15</v>
      </c>
      <c r="B22" s="35"/>
      <c r="C22" s="36"/>
      <c r="D22" s="50"/>
      <c r="E22" s="48"/>
      <c r="F22" s="4" t="s">
        <v>7</v>
      </c>
      <c r="G22" s="53" t="str">
        <f>IF(H22=1,"Tidak Memadai",IF(H22=2,"Kurang Memadai",IF(H22=3,"Cukup Memadai","Memadai")))</f>
        <v>Memadai</v>
      </c>
      <c r="H22" s="48">
        <f>MODE(L22:L24)</f>
        <v>4</v>
      </c>
      <c r="I22" s="10"/>
      <c r="J22" s="4" t="s">
        <v>113</v>
      </c>
      <c r="K22" s="44" t="str">
        <f t="shared" si="0"/>
        <v>Memadai</v>
      </c>
      <c r="L22" s="44">
        <f t="shared" si="1"/>
        <v>4</v>
      </c>
      <c r="M22" s="45">
        <f>'Jawaban Questioner'!AH19</f>
        <v>0</v>
      </c>
      <c r="N22" s="45">
        <f>'Jawaban Questioner'!AI19</f>
        <v>1</v>
      </c>
      <c r="O22" s="45">
        <f>'Jawaban Questioner'!AJ19</f>
        <v>6</v>
      </c>
      <c r="P22" s="45">
        <f>'Jawaban Questioner'!AK19</f>
        <v>7</v>
      </c>
      <c r="Q22" s="46">
        <f t="shared" si="2"/>
        <v>14</v>
      </c>
      <c r="R22" s="58">
        <f t="shared" si="4"/>
        <v>15</v>
      </c>
    </row>
    <row r="23" spans="1:18" ht="25.5" x14ac:dyDescent="0.2">
      <c r="A23" s="143">
        <f t="shared" si="3"/>
        <v>16</v>
      </c>
      <c r="B23" s="35"/>
      <c r="C23" s="36"/>
      <c r="D23" s="49"/>
      <c r="E23" s="44"/>
      <c r="F23" s="4"/>
      <c r="G23" s="53"/>
      <c r="H23" s="44"/>
      <c r="I23" s="11"/>
      <c r="J23" s="4" t="s">
        <v>114</v>
      </c>
      <c r="K23" s="44" t="str">
        <f t="shared" si="0"/>
        <v>Cukup Memadai</v>
      </c>
      <c r="L23" s="44">
        <f t="shared" si="1"/>
        <v>3</v>
      </c>
      <c r="M23" s="45">
        <f>'Jawaban Questioner'!AH20</f>
        <v>1</v>
      </c>
      <c r="N23" s="45">
        <f>'Jawaban Questioner'!AI20</f>
        <v>1</v>
      </c>
      <c r="O23" s="45">
        <f>'Jawaban Questioner'!AJ20</f>
        <v>6</v>
      </c>
      <c r="P23" s="45">
        <f>'Jawaban Questioner'!AK20</f>
        <v>6</v>
      </c>
      <c r="Q23" s="46">
        <f t="shared" si="2"/>
        <v>14</v>
      </c>
      <c r="R23" s="58">
        <f t="shared" si="4"/>
        <v>16</v>
      </c>
    </row>
    <row r="24" spans="1:18" x14ac:dyDescent="0.2">
      <c r="A24" s="143">
        <f t="shared" si="3"/>
        <v>17</v>
      </c>
      <c r="B24" s="35"/>
      <c r="C24" s="36"/>
      <c r="D24" s="49"/>
      <c r="E24" s="44"/>
      <c r="F24" s="4"/>
      <c r="G24" s="53"/>
      <c r="H24" s="44"/>
      <c r="I24" s="11"/>
      <c r="J24" s="4" t="s">
        <v>115</v>
      </c>
      <c r="K24" s="44" t="str">
        <f t="shared" si="0"/>
        <v>Memadai</v>
      </c>
      <c r="L24" s="44">
        <f t="shared" si="1"/>
        <v>4</v>
      </c>
      <c r="M24" s="45">
        <f>'Jawaban Questioner'!AH21</f>
        <v>3</v>
      </c>
      <c r="N24" s="45">
        <f>'Jawaban Questioner'!AI21</f>
        <v>0</v>
      </c>
      <c r="O24" s="45">
        <f>'Jawaban Questioner'!AJ21</f>
        <v>2</v>
      </c>
      <c r="P24" s="45">
        <f>'Jawaban Questioner'!AK21</f>
        <v>9</v>
      </c>
      <c r="Q24" s="46">
        <f t="shared" si="2"/>
        <v>14</v>
      </c>
      <c r="R24" s="58">
        <f t="shared" si="4"/>
        <v>17</v>
      </c>
    </row>
    <row r="25" spans="1:18" ht="54" x14ac:dyDescent="0.2">
      <c r="A25" s="143">
        <f t="shared" si="3"/>
        <v>18</v>
      </c>
      <c r="B25" s="35" t="s">
        <v>68</v>
      </c>
      <c r="C25" s="36" t="s">
        <v>67</v>
      </c>
      <c r="D25" s="47" t="str">
        <f>IF(E25=1,"Tidak Memadai",IF(E25=2,"Kurang Memadai",IF(E25=3,"Cukup Memadai","Memadai")))</f>
        <v>Cukup Memadai</v>
      </c>
      <c r="E25" s="48">
        <f>MODE(H25:H36)</f>
        <v>3</v>
      </c>
      <c r="F25" s="4" t="s">
        <v>257</v>
      </c>
      <c r="G25" s="53" t="str">
        <f>IF(H25=1,"Tidak Memadai",IF(H25=2,"Kurang Memadai",IF(H25=3,"Cukup Memadai","Memadai")))</f>
        <v>Cukup Memadai</v>
      </c>
      <c r="H25" s="48">
        <f>MODE(L25:L27)</f>
        <v>3</v>
      </c>
      <c r="I25" s="10"/>
      <c r="J25" s="4" t="s">
        <v>164</v>
      </c>
      <c r="K25" s="44" t="str">
        <f t="shared" si="0"/>
        <v>Cukup Memadai</v>
      </c>
      <c r="L25" s="44">
        <f t="shared" si="1"/>
        <v>3</v>
      </c>
      <c r="M25" s="45">
        <f>'Jawaban Questioner'!AH22</f>
        <v>1</v>
      </c>
      <c r="N25" s="45">
        <f>'Jawaban Questioner'!AI22</f>
        <v>1</v>
      </c>
      <c r="O25" s="45">
        <f>'Jawaban Questioner'!AJ22</f>
        <v>6</v>
      </c>
      <c r="P25" s="45">
        <f>'Jawaban Questioner'!AK22</f>
        <v>6</v>
      </c>
      <c r="Q25" s="46">
        <f t="shared" si="2"/>
        <v>14</v>
      </c>
      <c r="R25" s="58">
        <f t="shared" si="4"/>
        <v>18</v>
      </c>
    </row>
    <row r="26" spans="1:18" ht="25.5" x14ac:dyDescent="0.2">
      <c r="A26" s="143">
        <f t="shared" si="3"/>
        <v>19</v>
      </c>
      <c r="B26" s="35"/>
      <c r="C26" s="36"/>
      <c r="D26" s="50"/>
      <c r="E26" s="48"/>
      <c r="F26" s="4"/>
      <c r="G26" s="53"/>
      <c r="H26" s="48"/>
      <c r="I26" s="10"/>
      <c r="J26" s="4" t="s">
        <v>182</v>
      </c>
      <c r="K26" s="44" t="str">
        <f t="shared" si="0"/>
        <v>Cukup Memadai</v>
      </c>
      <c r="L26" s="44">
        <f t="shared" si="1"/>
        <v>3</v>
      </c>
      <c r="M26" s="45">
        <f>'Jawaban Questioner'!AH23</f>
        <v>1</v>
      </c>
      <c r="N26" s="45">
        <f>'Jawaban Questioner'!AI23</f>
        <v>4</v>
      </c>
      <c r="O26" s="45">
        <f>'Jawaban Questioner'!AJ23</f>
        <v>9</v>
      </c>
      <c r="P26" s="45">
        <f>'Jawaban Questioner'!AK23</f>
        <v>0</v>
      </c>
      <c r="Q26" s="46">
        <f t="shared" si="2"/>
        <v>14</v>
      </c>
      <c r="R26" s="58">
        <f t="shared" si="4"/>
        <v>19</v>
      </c>
    </row>
    <row r="27" spans="1:18" x14ac:dyDescent="0.2">
      <c r="A27" s="143">
        <f t="shared" si="3"/>
        <v>20</v>
      </c>
      <c r="B27" s="35"/>
      <c r="C27" s="36"/>
      <c r="D27" s="49"/>
      <c r="E27" s="44"/>
      <c r="F27" s="4"/>
      <c r="G27" s="53"/>
      <c r="H27" s="44"/>
      <c r="I27" s="11"/>
      <c r="J27" s="4" t="s">
        <v>117</v>
      </c>
      <c r="K27" s="44" t="str">
        <f t="shared" si="0"/>
        <v>Cukup Memadai</v>
      </c>
      <c r="L27" s="44">
        <f t="shared" si="1"/>
        <v>3</v>
      </c>
      <c r="M27" s="45">
        <f>'Jawaban Questioner'!AH24</f>
        <v>1</v>
      </c>
      <c r="N27" s="45">
        <f>'Jawaban Questioner'!AI24</f>
        <v>2</v>
      </c>
      <c r="O27" s="45">
        <f>'Jawaban Questioner'!AJ24</f>
        <v>6</v>
      </c>
      <c r="P27" s="45">
        <f>'Jawaban Questioner'!AK24</f>
        <v>5</v>
      </c>
      <c r="Q27" s="46">
        <f t="shared" si="2"/>
        <v>14</v>
      </c>
      <c r="R27" s="58">
        <f t="shared" si="4"/>
        <v>20</v>
      </c>
    </row>
    <row r="28" spans="1:18" ht="66.75" x14ac:dyDescent="0.2">
      <c r="A28" s="143">
        <f t="shared" si="3"/>
        <v>21</v>
      </c>
      <c r="B28" s="35"/>
      <c r="C28" s="36"/>
      <c r="D28" s="50"/>
      <c r="E28" s="48"/>
      <c r="F28" s="4" t="s">
        <v>46</v>
      </c>
      <c r="G28" s="53" t="str">
        <f>IF(H28=1,"Tidak Memadai",IF(H28=2,"Kurang Memadai",IF(H28=3,"Cukup Memadai","Memadai")))</f>
        <v>Cukup Memadai</v>
      </c>
      <c r="H28" s="48">
        <f>MODE(L28:L33)</f>
        <v>3</v>
      </c>
      <c r="I28" s="15"/>
      <c r="J28" s="4" t="s">
        <v>118</v>
      </c>
      <c r="K28" s="44" t="str">
        <f t="shared" si="0"/>
        <v>Cukup Memadai</v>
      </c>
      <c r="L28" s="44">
        <f t="shared" si="1"/>
        <v>3</v>
      </c>
      <c r="M28" s="45">
        <f>'Jawaban Questioner'!AH25</f>
        <v>0</v>
      </c>
      <c r="N28" s="45">
        <f>'Jawaban Questioner'!AI25</f>
        <v>2</v>
      </c>
      <c r="O28" s="45">
        <f>'Jawaban Questioner'!AJ25</f>
        <v>8</v>
      </c>
      <c r="P28" s="45">
        <f>'Jawaban Questioner'!AK25</f>
        <v>4</v>
      </c>
      <c r="Q28" s="46">
        <f t="shared" si="2"/>
        <v>14</v>
      </c>
      <c r="R28" s="58">
        <f t="shared" si="4"/>
        <v>21</v>
      </c>
    </row>
    <row r="29" spans="1:18" ht="25.5" x14ac:dyDescent="0.2">
      <c r="A29" s="143">
        <f t="shared" si="3"/>
        <v>22</v>
      </c>
      <c r="B29" s="35"/>
      <c r="C29" s="36"/>
      <c r="D29" s="49"/>
      <c r="E29" s="44"/>
      <c r="F29" s="4"/>
      <c r="G29" s="53"/>
      <c r="H29" s="44"/>
      <c r="I29" s="16"/>
      <c r="J29" s="4" t="s">
        <v>165</v>
      </c>
      <c r="K29" s="44" t="str">
        <f t="shared" si="0"/>
        <v>Cukup Memadai</v>
      </c>
      <c r="L29" s="44">
        <f t="shared" si="1"/>
        <v>3</v>
      </c>
      <c r="M29" s="45">
        <f>'Jawaban Questioner'!AH26</f>
        <v>1</v>
      </c>
      <c r="N29" s="45">
        <f>'Jawaban Questioner'!AI26</f>
        <v>2</v>
      </c>
      <c r="O29" s="45">
        <f>'Jawaban Questioner'!AJ26</f>
        <v>8</v>
      </c>
      <c r="P29" s="45">
        <f>'Jawaban Questioner'!AK26</f>
        <v>3</v>
      </c>
      <c r="Q29" s="46">
        <f t="shared" si="2"/>
        <v>14</v>
      </c>
      <c r="R29" s="58">
        <f t="shared" si="4"/>
        <v>22</v>
      </c>
    </row>
    <row r="30" spans="1:18" x14ac:dyDescent="0.2">
      <c r="A30" s="143">
        <f t="shared" si="3"/>
        <v>23</v>
      </c>
      <c r="B30" s="35"/>
      <c r="C30" s="36"/>
      <c r="D30" s="49"/>
      <c r="E30" s="44"/>
      <c r="F30" s="4"/>
      <c r="G30" s="53"/>
      <c r="H30" s="44"/>
      <c r="I30" s="16"/>
      <c r="J30" s="4" t="s">
        <v>119</v>
      </c>
      <c r="K30" s="44" t="str">
        <f t="shared" si="0"/>
        <v>Cukup Memadai</v>
      </c>
      <c r="L30" s="44">
        <f t="shared" si="1"/>
        <v>3</v>
      </c>
      <c r="M30" s="45">
        <f>'Jawaban Questioner'!AH27</f>
        <v>1</v>
      </c>
      <c r="N30" s="45">
        <f>'Jawaban Questioner'!AI27</f>
        <v>5</v>
      </c>
      <c r="O30" s="45">
        <f>'Jawaban Questioner'!AJ27</f>
        <v>7</v>
      </c>
      <c r="P30" s="45">
        <f>'Jawaban Questioner'!AK27</f>
        <v>1</v>
      </c>
      <c r="Q30" s="46">
        <f t="shared" si="2"/>
        <v>14</v>
      </c>
      <c r="R30" s="58">
        <f t="shared" si="4"/>
        <v>23</v>
      </c>
    </row>
    <row r="31" spans="1:18" ht="25.5" x14ac:dyDescent="0.2">
      <c r="A31" s="143">
        <f t="shared" si="3"/>
        <v>24</v>
      </c>
      <c r="B31" s="35"/>
      <c r="C31" s="36"/>
      <c r="D31" s="49"/>
      <c r="E31" s="44"/>
      <c r="F31" s="4"/>
      <c r="G31" s="53"/>
      <c r="H31" s="44"/>
      <c r="I31" s="16"/>
      <c r="J31" s="4" t="s">
        <v>120</v>
      </c>
      <c r="K31" s="44" t="str">
        <f t="shared" si="0"/>
        <v>Cukup Memadai</v>
      </c>
      <c r="L31" s="44">
        <f t="shared" si="1"/>
        <v>3</v>
      </c>
      <c r="M31" s="45">
        <f>'Jawaban Questioner'!AH28</f>
        <v>3</v>
      </c>
      <c r="N31" s="45">
        <f>'Jawaban Questioner'!AI28</f>
        <v>1</v>
      </c>
      <c r="O31" s="45">
        <f>'Jawaban Questioner'!AJ28</f>
        <v>6</v>
      </c>
      <c r="P31" s="45">
        <f>'Jawaban Questioner'!AK28</f>
        <v>4</v>
      </c>
      <c r="Q31" s="46">
        <f t="shared" si="2"/>
        <v>14</v>
      </c>
      <c r="R31" s="58">
        <f t="shared" si="4"/>
        <v>24</v>
      </c>
    </row>
    <row r="32" spans="1:18" ht="25.5" x14ac:dyDescent="0.2">
      <c r="A32" s="143">
        <f t="shared" si="3"/>
        <v>25</v>
      </c>
      <c r="B32" s="35"/>
      <c r="C32" s="36"/>
      <c r="D32" s="49"/>
      <c r="E32" s="44"/>
      <c r="F32" s="4"/>
      <c r="G32" s="53"/>
      <c r="H32" s="44"/>
      <c r="I32" s="16"/>
      <c r="J32" s="4" t="s">
        <v>121</v>
      </c>
      <c r="K32" s="44" t="str">
        <f t="shared" si="0"/>
        <v>Kurang Memadai</v>
      </c>
      <c r="L32" s="44">
        <f t="shared" si="1"/>
        <v>2</v>
      </c>
      <c r="M32" s="45">
        <f>'Jawaban Questioner'!AH29</f>
        <v>1</v>
      </c>
      <c r="N32" s="45">
        <f>'Jawaban Questioner'!AI29</f>
        <v>9</v>
      </c>
      <c r="O32" s="45">
        <f>'Jawaban Questioner'!AJ29</f>
        <v>4</v>
      </c>
      <c r="P32" s="45">
        <f>'Jawaban Questioner'!AK29</f>
        <v>0</v>
      </c>
      <c r="Q32" s="46">
        <f t="shared" si="2"/>
        <v>14</v>
      </c>
      <c r="R32" s="58">
        <f t="shared" si="4"/>
        <v>25</v>
      </c>
    </row>
    <row r="33" spans="1:18" ht="25.5" x14ac:dyDescent="0.2">
      <c r="A33" s="143">
        <f t="shared" si="3"/>
        <v>26</v>
      </c>
      <c r="B33" s="35"/>
      <c r="C33" s="36"/>
      <c r="D33" s="49"/>
      <c r="E33" s="44"/>
      <c r="F33" s="4"/>
      <c r="G33" s="53"/>
      <c r="H33" s="44"/>
      <c r="I33" s="16"/>
      <c r="J33" s="4" t="s">
        <v>122</v>
      </c>
      <c r="K33" s="44" t="str">
        <f t="shared" si="0"/>
        <v>Tidak Memadai</v>
      </c>
      <c r="L33" s="44">
        <f t="shared" si="1"/>
        <v>1</v>
      </c>
      <c r="M33" s="45">
        <f>'Jawaban Questioner'!AH30</f>
        <v>6</v>
      </c>
      <c r="N33" s="45">
        <f>'Jawaban Questioner'!AI30</f>
        <v>3</v>
      </c>
      <c r="O33" s="45">
        <f>'Jawaban Questioner'!AJ30</f>
        <v>3</v>
      </c>
      <c r="P33" s="45">
        <f>'Jawaban Questioner'!AK30</f>
        <v>2</v>
      </c>
      <c r="Q33" s="46">
        <f t="shared" si="2"/>
        <v>14</v>
      </c>
      <c r="R33" s="58">
        <f t="shared" si="4"/>
        <v>26</v>
      </c>
    </row>
    <row r="34" spans="1:18" ht="41.25" x14ac:dyDescent="0.2">
      <c r="A34" s="143">
        <f t="shared" si="3"/>
        <v>27</v>
      </c>
      <c r="B34" s="35"/>
      <c r="C34" s="36"/>
      <c r="D34" s="50"/>
      <c r="E34" s="48"/>
      <c r="F34" s="4" t="s">
        <v>8</v>
      </c>
      <c r="G34" s="53" t="str">
        <f>IF(H34=1,"Tidak Memadai",IF(H34=2,"Kurang Memadai",IF(H34=3,"Cukup Memadai","Memadai")))</f>
        <v>Cukup Memadai</v>
      </c>
      <c r="H34" s="48">
        <f>MODE(L34:L36)</f>
        <v>3</v>
      </c>
      <c r="I34" s="10"/>
      <c r="J34" s="4" t="s">
        <v>123</v>
      </c>
      <c r="K34" s="44" t="str">
        <f t="shared" si="0"/>
        <v>Cukup Memadai</v>
      </c>
      <c r="L34" s="44">
        <f t="shared" si="1"/>
        <v>3</v>
      </c>
      <c r="M34" s="45">
        <f>'Jawaban Questioner'!AH31</f>
        <v>0</v>
      </c>
      <c r="N34" s="45">
        <f>'Jawaban Questioner'!AI31</f>
        <v>2</v>
      </c>
      <c r="O34" s="45">
        <f>'Jawaban Questioner'!AJ31</f>
        <v>12</v>
      </c>
      <c r="P34" s="45">
        <f>'Jawaban Questioner'!AK31</f>
        <v>0</v>
      </c>
      <c r="Q34" s="46">
        <f t="shared" si="2"/>
        <v>14</v>
      </c>
      <c r="R34" s="58">
        <f t="shared" si="4"/>
        <v>27</v>
      </c>
    </row>
    <row r="35" spans="1:18" ht="25.5" x14ac:dyDescent="0.2">
      <c r="A35" s="143">
        <f t="shared" si="3"/>
        <v>28</v>
      </c>
      <c r="B35" s="35"/>
      <c r="C35" s="36"/>
      <c r="D35" s="49"/>
      <c r="E35" s="44"/>
      <c r="F35" s="4"/>
      <c r="G35" s="53"/>
      <c r="H35" s="44"/>
      <c r="I35" s="11"/>
      <c r="J35" s="4" t="s">
        <v>166</v>
      </c>
      <c r="K35" s="44" t="str">
        <f t="shared" si="0"/>
        <v>Cukup Memadai</v>
      </c>
      <c r="L35" s="44">
        <f t="shared" si="1"/>
        <v>3</v>
      </c>
      <c r="M35" s="45">
        <f>'Jawaban Questioner'!AH32</f>
        <v>1</v>
      </c>
      <c r="N35" s="45">
        <f>'Jawaban Questioner'!AI32</f>
        <v>3</v>
      </c>
      <c r="O35" s="45">
        <f>'Jawaban Questioner'!AJ32</f>
        <v>9</v>
      </c>
      <c r="P35" s="45">
        <f>'Jawaban Questioner'!AK32</f>
        <v>1</v>
      </c>
      <c r="Q35" s="46">
        <f t="shared" si="2"/>
        <v>14</v>
      </c>
      <c r="R35" s="58">
        <f t="shared" si="4"/>
        <v>28</v>
      </c>
    </row>
    <row r="36" spans="1:18" x14ac:dyDescent="0.2">
      <c r="A36" s="143">
        <f t="shared" si="3"/>
        <v>29</v>
      </c>
      <c r="B36" s="35"/>
      <c r="C36" s="36"/>
      <c r="D36" s="49"/>
      <c r="E36" s="44"/>
      <c r="F36" s="4"/>
      <c r="G36" s="53"/>
      <c r="H36" s="44"/>
      <c r="I36" s="11"/>
      <c r="J36" s="4" t="s">
        <v>183</v>
      </c>
      <c r="K36" s="44" t="str">
        <f t="shared" si="0"/>
        <v>Cukup Memadai</v>
      </c>
      <c r="L36" s="44">
        <f t="shared" si="1"/>
        <v>3</v>
      </c>
      <c r="M36" s="45">
        <f>'Jawaban Questioner'!AH33</f>
        <v>0</v>
      </c>
      <c r="N36" s="45">
        <f>'Jawaban Questioner'!AI33</f>
        <v>3</v>
      </c>
      <c r="O36" s="45">
        <f>'Jawaban Questioner'!AJ33</f>
        <v>7</v>
      </c>
      <c r="P36" s="45">
        <f>'Jawaban Questioner'!AK33</f>
        <v>4</v>
      </c>
      <c r="Q36" s="46">
        <f t="shared" si="2"/>
        <v>14</v>
      </c>
      <c r="R36" s="58">
        <f t="shared" si="4"/>
        <v>29</v>
      </c>
    </row>
    <row r="37" spans="1:18" ht="63.75" x14ac:dyDescent="0.2">
      <c r="A37" s="143">
        <f t="shared" si="3"/>
        <v>30</v>
      </c>
      <c r="B37" s="35" t="s">
        <v>70</v>
      </c>
      <c r="C37" s="36" t="s">
        <v>69</v>
      </c>
      <c r="D37" s="47" t="str">
        <f>IF(E37=1,"Tidak Memadai",IF(E37=2,"Kurang Memadai",IF(E37=3,"Cukup Memadai","Memadai")))</f>
        <v>Cukup Memadai</v>
      </c>
      <c r="E37" s="48">
        <f>MODE(H37:H43)</f>
        <v>3</v>
      </c>
      <c r="F37" s="4" t="s">
        <v>9</v>
      </c>
      <c r="G37" s="53" t="str">
        <f>IF(H37=1,"Tidak Memadai",IF(H37=2,"Kurang Memadai",IF(H37=3,"Cukup Memadai","Memadai")))</f>
        <v>Cukup Memadai</v>
      </c>
      <c r="H37" s="48">
        <f>MODE(L37:L41)</f>
        <v>3</v>
      </c>
      <c r="I37" s="15"/>
      <c r="J37" s="4" t="s">
        <v>125</v>
      </c>
      <c r="K37" s="44" t="str">
        <f t="shared" si="0"/>
        <v>Cukup Memadai</v>
      </c>
      <c r="L37" s="44">
        <f t="shared" si="1"/>
        <v>3</v>
      </c>
      <c r="M37" s="45">
        <f>'Jawaban Questioner'!AH34</f>
        <v>0</v>
      </c>
      <c r="N37" s="45">
        <f>'Jawaban Questioner'!AI34</f>
        <v>0</v>
      </c>
      <c r="O37" s="45">
        <f>'Jawaban Questioner'!AJ34</f>
        <v>12</v>
      </c>
      <c r="P37" s="45">
        <f>'Jawaban Questioner'!AK34</f>
        <v>2</v>
      </c>
      <c r="Q37" s="46">
        <f t="shared" si="2"/>
        <v>14</v>
      </c>
      <c r="R37" s="58">
        <f t="shared" si="4"/>
        <v>30</v>
      </c>
    </row>
    <row r="38" spans="1:18" ht="25.5" x14ac:dyDescent="0.2">
      <c r="A38" s="143">
        <f t="shared" si="3"/>
        <v>31</v>
      </c>
      <c r="B38" s="35"/>
      <c r="C38" s="36"/>
      <c r="D38" s="49"/>
      <c r="E38" s="44"/>
      <c r="F38" s="4"/>
      <c r="G38" s="53"/>
      <c r="H38" s="44"/>
      <c r="I38" s="16"/>
      <c r="J38" s="4" t="s">
        <v>126</v>
      </c>
      <c r="K38" s="44" t="str">
        <f t="shared" si="0"/>
        <v>Cukup Memadai</v>
      </c>
      <c r="L38" s="44">
        <f t="shared" si="1"/>
        <v>3</v>
      </c>
      <c r="M38" s="45">
        <f>'Jawaban Questioner'!AH35</f>
        <v>0</v>
      </c>
      <c r="N38" s="45">
        <f>'Jawaban Questioner'!AI35</f>
        <v>1</v>
      </c>
      <c r="O38" s="45">
        <f>'Jawaban Questioner'!AJ35</f>
        <v>11</v>
      </c>
      <c r="P38" s="45">
        <f>'Jawaban Questioner'!AK35</f>
        <v>2</v>
      </c>
      <c r="Q38" s="46">
        <f t="shared" si="2"/>
        <v>14</v>
      </c>
      <c r="R38" s="58">
        <f t="shared" si="4"/>
        <v>31</v>
      </c>
    </row>
    <row r="39" spans="1:18" ht="25.5" x14ac:dyDescent="0.2">
      <c r="A39" s="143">
        <f t="shared" si="3"/>
        <v>32</v>
      </c>
      <c r="B39" s="35"/>
      <c r="C39" s="36"/>
      <c r="D39" s="49"/>
      <c r="E39" s="44"/>
      <c r="F39" s="4"/>
      <c r="G39" s="53"/>
      <c r="H39" s="44"/>
      <c r="I39" s="16"/>
      <c r="J39" s="4" t="s">
        <v>167</v>
      </c>
      <c r="K39" s="44" t="str">
        <f t="shared" si="0"/>
        <v>Cukup Memadai</v>
      </c>
      <c r="L39" s="44">
        <f t="shared" si="1"/>
        <v>3</v>
      </c>
      <c r="M39" s="45">
        <f>'Jawaban Questioner'!AH36</f>
        <v>0</v>
      </c>
      <c r="N39" s="45">
        <f>'Jawaban Questioner'!AI36</f>
        <v>2</v>
      </c>
      <c r="O39" s="45">
        <f>'Jawaban Questioner'!AJ36</f>
        <v>11</v>
      </c>
      <c r="P39" s="45">
        <f>'Jawaban Questioner'!AK36</f>
        <v>1</v>
      </c>
      <c r="Q39" s="46">
        <f t="shared" si="2"/>
        <v>14</v>
      </c>
      <c r="R39" s="58">
        <f t="shared" si="4"/>
        <v>32</v>
      </c>
    </row>
    <row r="40" spans="1:18" ht="38.25" x14ac:dyDescent="0.2">
      <c r="A40" s="143">
        <f t="shared" si="3"/>
        <v>33</v>
      </c>
      <c r="B40" s="35"/>
      <c r="C40" s="36"/>
      <c r="D40" s="49"/>
      <c r="E40" s="44"/>
      <c r="F40" s="4"/>
      <c r="G40" s="53"/>
      <c r="H40" s="44"/>
      <c r="I40" s="16"/>
      <c r="J40" s="4" t="s">
        <v>168</v>
      </c>
      <c r="K40" s="44" t="str">
        <f t="shared" si="0"/>
        <v>Cukup Memadai</v>
      </c>
      <c r="L40" s="44">
        <f t="shared" si="1"/>
        <v>3</v>
      </c>
      <c r="M40" s="45">
        <f>'Jawaban Questioner'!AH37</f>
        <v>0</v>
      </c>
      <c r="N40" s="45">
        <f>'Jawaban Questioner'!AI37</f>
        <v>2</v>
      </c>
      <c r="O40" s="45">
        <f>'Jawaban Questioner'!AJ37</f>
        <v>10</v>
      </c>
      <c r="P40" s="45">
        <f>'Jawaban Questioner'!AK37</f>
        <v>2</v>
      </c>
      <c r="Q40" s="46">
        <f t="shared" si="2"/>
        <v>14</v>
      </c>
      <c r="R40" s="58">
        <f t="shared" si="4"/>
        <v>33</v>
      </c>
    </row>
    <row r="41" spans="1:18" ht="25.5" x14ac:dyDescent="0.2">
      <c r="A41" s="143">
        <f t="shared" si="3"/>
        <v>34</v>
      </c>
      <c r="B41" s="35"/>
      <c r="C41" s="36"/>
      <c r="D41" s="49"/>
      <c r="E41" s="44"/>
      <c r="F41" s="4"/>
      <c r="G41" s="53"/>
      <c r="H41" s="44"/>
      <c r="I41" s="16"/>
      <c r="J41" s="4" t="s">
        <v>127</v>
      </c>
      <c r="K41" s="44" t="str">
        <f t="shared" si="0"/>
        <v>Cukup Memadai</v>
      </c>
      <c r="L41" s="44">
        <f t="shared" si="1"/>
        <v>3</v>
      </c>
      <c r="M41" s="45">
        <f>'Jawaban Questioner'!AH38</f>
        <v>0</v>
      </c>
      <c r="N41" s="45">
        <f>'Jawaban Questioner'!AI38</f>
        <v>2</v>
      </c>
      <c r="O41" s="45">
        <f>'Jawaban Questioner'!AJ38</f>
        <v>10</v>
      </c>
      <c r="P41" s="45">
        <f>'Jawaban Questioner'!AK38</f>
        <v>2</v>
      </c>
      <c r="Q41" s="46">
        <f t="shared" si="2"/>
        <v>14</v>
      </c>
      <c r="R41" s="58">
        <f t="shared" si="4"/>
        <v>34</v>
      </c>
    </row>
    <row r="42" spans="1:18" ht="25.5" x14ac:dyDescent="0.2">
      <c r="A42" s="143">
        <f t="shared" si="3"/>
        <v>35</v>
      </c>
      <c r="B42" s="35"/>
      <c r="C42" s="36"/>
      <c r="D42" s="50"/>
      <c r="E42" s="48"/>
      <c r="F42" s="6" t="s">
        <v>10</v>
      </c>
      <c r="G42" s="53" t="str">
        <f>IF(H42=1,"Tidak Memadai",IF(H42=2,"Kurang Memadai",IF(H42=3,"Cukup Memadai","Memadai")))</f>
        <v>Cukup Memadai</v>
      </c>
      <c r="H42" s="48">
        <f>L42</f>
        <v>3</v>
      </c>
      <c r="I42" s="15"/>
      <c r="J42" s="4" t="s">
        <v>128</v>
      </c>
      <c r="K42" s="44" t="str">
        <f t="shared" si="0"/>
        <v>Cukup Memadai</v>
      </c>
      <c r="L42" s="44">
        <f t="shared" si="1"/>
        <v>3</v>
      </c>
      <c r="M42" s="45">
        <f>'Jawaban Questioner'!AH39</f>
        <v>0</v>
      </c>
      <c r="N42" s="45">
        <f>'Jawaban Questioner'!AI39</f>
        <v>1</v>
      </c>
      <c r="O42" s="45">
        <f>'Jawaban Questioner'!AJ39</f>
        <v>12</v>
      </c>
      <c r="P42" s="45">
        <f>'Jawaban Questioner'!AK39</f>
        <v>1</v>
      </c>
      <c r="Q42" s="46">
        <f t="shared" si="2"/>
        <v>14</v>
      </c>
      <c r="R42" s="58">
        <f t="shared" si="4"/>
        <v>35</v>
      </c>
    </row>
    <row r="43" spans="1:18" ht="38.25" x14ac:dyDescent="0.2">
      <c r="A43" s="143">
        <f t="shared" si="3"/>
        <v>36</v>
      </c>
      <c r="B43" s="35"/>
      <c r="C43" s="36"/>
      <c r="D43" s="50"/>
      <c r="E43" s="48"/>
      <c r="F43" s="6" t="s">
        <v>11</v>
      </c>
      <c r="G43" s="53" t="str">
        <f>IF(H43=1,"Tidak Memadai",IF(H43=2,"Kurang Memadai",IF(H43=3,"Cukup Memadai","Memadai")))</f>
        <v>Cukup Memadai</v>
      </c>
      <c r="H43" s="48">
        <f>L43</f>
        <v>3</v>
      </c>
      <c r="I43" s="15"/>
      <c r="J43" s="4" t="s">
        <v>129</v>
      </c>
      <c r="K43" s="44" t="str">
        <f t="shared" si="0"/>
        <v>Cukup Memadai</v>
      </c>
      <c r="L43" s="44">
        <f t="shared" si="1"/>
        <v>3</v>
      </c>
      <c r="M43" s="45">
        <f>'Jawaban Questioner'!AH40</f>
        <v>0</v>
      </c>
      <c r="N43" s="45">
        <f>'Jawaban Questioner'!AI40</f>
        <v>1</v>
      </c>
      <c r="O43" s="45">
        <f>'Jawaban Questioner'!AJ40</f>
        <v>10</v>
      </c>
      <c r="P43" s="45">
        <f>'Jawaban Questioner'!AK40</f>
        <v>3</v>
      </c>
      <c r="Q43" s="46">
        <f t="shared" si="2"/>
        <v>14</v>
      </c>
      <c r="R43" s="58">
        <f t="shared" si="4"/>
        <v>36</v>
      </c>
    </row>
    <row r="44" spans="1:18" ht="38.25" x14ac:dyDescent="0.2">
      <c r="A44" s="143">
        <f t="shared" si="3"/>
        <v>37</v>
      </c>
      <c r="B44" s="32" t="s">
        <v>72</v>
      </c>
      <c r="C44" s="289" t="s">
        <v>71</v>
      </c>
      <c r="D44" s="47" t="str">
        <f>IF(E44=1,"Tidak Memadai",IF(E44=2,"Kurang Memadai",IF(E44=3,"Cukup Memadai","Memadai")))</f>
        <v>Cukup Memadai</v>
      </c>
      <c r="E44" s="48">
        <f>MODE(H44:H51)</f>
        <v>3</v>
      </c>
      <c r="F44" s="6" t="s">
        <v>12</v>
      </c>
      <c r="G44" s="53" t="str">
        <f>IF(H44=1,"Tidak Memadai",IF(H44=2,"Kurang Memadai",IF(H44=3,"Cukup Memadai","Memadai")))</f>
        <v>Cukup Memadai</v>
      </c>
      <c r="H44" s="48">
        <f>MODE(L44:L47)</f>
        <v>3</v>
      </c>
      <c r="I44" s="15"/>
      <c r="J44" s="4" t="s">
        <v>130</v>
      </c>
      <c r="K44" s="44" t="str">
        <f t="shared" si="0"/>
        <v>Cukup Memadai</v>
      </c>
      <c r="L44" s="44">
        <f t="shared" si="1"/>
        <v>3</v>
      </c>
      <c r="M44" s="45">
        <f>'Jawaban Questioner'!AH41</f>
        <v>0</v>
      </c>
      <c r="N44" s="45">
        <f>'Jawaban Questioner'!AI41</f>
        <v>1</v>
      </c>
      <c r="O44" s="45">
        <f>'Jawaban Questioner'!AJ41</f>
        <v>13</v>
      </c>
      <c r="P44" s="45">
        <f>'Jawaban Questioner'!AK41</f>
        <v>0</v>
      </c>
      <c r="Q44" s="46">
        <f t="shared" si="2"/>
        <v>14</v>
      </c>
      <c r="R44" s="58">
        <f t="shared" si="4"/>
        <v>37</v>
      </c>
    </row>
    <row r="45" spans="1:18" ht="45.75" customHeight="1" x14ac:dyDescent="0.2">
      <c r="A45" s="143">
        <f t="shared" si="3"/>
        <v>38</v>
      </c>
      <c r="B45" s="34"/>
      <c r="C45" s="290"/>
      <c r="D45" s="51"/>
      <c r="E45" s="52"/>
      <c r="F45" s="6"/>
      <c r="G45" s="53"/>
      <c r="H45" s="52"/>
      <c r="I45" s="17"/>
      <c r="J45" s="4" t="s">
        <v>131</v>
      </c>
      <c r="K45" s="44" t="str">
        <f t="shared" si="0"/>
        <v>Cukup Memadai</v>
      </c>
      <c r="L45" s="44">
        <f t="shared" si="1"/>
        <v>3</v>
      </c>
      <c r="M45" s="45">
        <f>'Jawaban Questioner'!AH42</f>
        <v>0</v>
      </c>
      <c r="N45" s="45">
        <f>'Jawaban Questioner'!AI42</f>
        <v>0</v>
      </c>
      <c r="O45" s="45">
        <f>'Jawaban Questioner'!AJ42</f>
        <v>13</v>
      </c>
      <c r="P45" s="45">
        <f>'Jawaban Questioner'!AK42</f>
        <v>1</v>
      </c>
      <c r="Q45" s="46">
        <f t="shared" si="2"/>
        <v>14</v>
      </c>
      <c r="R45" s="58">
        <f t="shared" si="4"/>
        <v>38</v>
      </c>
    </row>
    <row r="46" spans="1:18" ht="25.5" x14ac:dyDescent="0.2">
      <c r="A46" s="143">
        <f t="shared" si="3"/>
        <v>39</v>
      </c>
      <c r="B46" s="35"/>
      <c r="C46" s="36"/>
      <c r="D46" s="51"/>
      <c r="E46" s="52"/>
      <c r="F46" s="6"/>
      <c r="G46" s="53"/>
      <c r="H46" s="52"/>
      <c r="I46" s="17"/>
      <c r="J46" s="4" t="s">
        <v>132</v>
      </c>
      <c r="K46" s="44" t="str">
        <f t="shared" si="0"/>
        <v>Cukup Memadai</v>
      </c>
      <c r="L46" s="44">
        <f t="shared" si="1"/>
        <v>3</v>
      </c>
      <c r="M46" s="45">
        <f>'Jawaban Questioner'!AH43</f>
        <v>0</v>
      </c>
      <c r="N46" s="45">
        <f>'Jawaban Questioner'!AI43</f>
        <v>1</v>
      </c>
      <c r="O46" s="45">
        <f>'Jawaban Questioner'!AJ43</f>
        <v>12</v>
      </c>
      <c r="P46" s="45">
        <f>'Jawaban Questioner'!AK43</f>
        <v>1</v>
      </c>
      <c r="Q46" s="46">
        <f t="shared" si="2"/>
        <v>14</v>
      </c>
      <c r="R46" s="58">
        <f t="shared" si="4"/>
        <v>39</v>
      </c>
    </row>
    <row r="47" spans="1:18" ht="25.5" x14ac:dyDescent="0.2">
      <c r="A47" s="143">
        <f t="shared" si="3"/>
        <v>40</v>
      </c>
      <c r="B47" s="35"/>
      <c r="C47" s="36"/>
      <c r="D47" s="51"/>
      <c r="E47" s="52"/>
      <c r="F47" s="6"/>
      <c r="G47" s="53"/>
      <c r="H47" s="52"/>
      <c r="I47" s="17"/>
      <c r="J47" s="4" t="s">
        <v>133</v>
      </c>
      <c r="K47" s="44" t="str">
        <f t="shared" si="0"/>
        <v>Cukup Memadai</v>
      </c>
      <c r="L47" s="44">
        <f t="shared" si="1"/>
        <v>3</v>
      </c>
      <c r="M47" s="45">
        <f>'Jawaban Questioner'!AH44</f>
        <v>0</v>
      </c>
      <c r="N47" s="45">
        <f>'Jawaban Questioner'!AI44</f>
        <v>0</v>
      </c>
      <c r="O47" s="45">
        <f>'Jawaban Questioner'!AJ44</f>
        <v>11</v>
      </c>
      <c r="P47" s="45">
        <f>'Jawaban Questioner'!AK44</f>
        <v>3</v>
      </c>
      <c r="Q47" s="46">
        <f t="shared" si="2"/>
        <v>14</v>
      </c>
      <c r="R47" s="58">
        <f t="shared" si="4"/>
        <v>40</v>
      </c>
    </row>
    <row r="48" spans="1:18" ht="51" x14ac:dyDescent="0.2">
      <c r="A48" s="143">
        <f t="shared" si="3"/>
        <v>41</v>
      </c>
      <c r="B48" s="35"/>
      <c r="C48" s="36"/>
      <c r="D48" s="50"/>
      <c r="E48" s="48"/>
      <c r="F48" s="6" t="s">
        <v>13</v>
      </c>
      <c r="G48" s="53" t="str">
        <f>IF(H48=1,"Tidak Memadai",IF(H48=2,"Kurang Memadai",IF(H48=3,"Cukup Memadai","Memadai")))</f>
        <v>Cukup Memadai</v>
      </c>
      <c r="H48" s="48">
        <f>IF(ISNA(MODE(L48:L49)),L48,MODE(L48:L49))</f>
        <v>3</v>
      </c>
      <c r="I48" s="15"/>
      <c r="J48" s="4" t="s">
        <v>134</v>
      </c>
      <c r="K48" s="44" t="str">
        <f t="shared" si="0"/>
        <v>Cukup Memadai</v>
      </c>
      <c r="L48" s="44">
        <f t="shared" si="1"/>
        <v>3</v>
      </c>
      <c r="M48" s="45">
        <f>'Jawaban Questioner'!AH45</f>
        <v>0</v>
      </c>
      <c r="N48" s="45">
        <f>'Jawaban Questioner'!AI45</f>
        <v>0</v>
      </c>
      <c r="O48" s="45">
        <f>'Jawaban Questioner'!AJ45</f>
        <v>7</v>
      </c>
      <c r="P48" s="45">
        <f>'Jawaban Questioner'!AK45</f>
        <v>7</v>
      </c>
      <c r="Q48" s="46">
        <f t="shared" si="2"/>
        <v>14</v>
      </c>
      <c r="R48" s="58">
        <f t="shared" si="4"/>
        <v>41</v>
      </c>
    </row>
    <row r="49" spans="1:18" ht="25.5" x14ac:dyDescent="0.2">
      <c r="A49" s="143">
        <f t="shared" si="3"/>
        <v>42</v>
      </c>
      <c r="B49" s="35"/>
      <c r="C49" s="36"/>
      <c r="D49" s="51"/>
      <c r="E49" s="52"/>
      <c r="F49" s="6"/>
      <c r="G49" s="53"/>
      <c r="H49" s="52"/>
      <c r="I49" s="17"/>
      <c r="J49" s="4" t="s">
        <v>135</v>
      </c>
      <c r="K49" s="44" t="str">
        <f t="shared" si="0"/>
        <v>Cukup Memadai</v>
      </c>
      <c r="L49" s="44">
        <f t="shared" si="1"/>
        <v>3</v>
      </c>
      <c r="M49" s="45">
        <f>'Jawaban Questioner'!AH46</f>
        <v>0</v>
      </c>
      <c r="N49" s="45">
        <f>'Jawaban Questioner'!AI46</f>
        <v>0</v>
      </c>
      <c r="O49" s="45">
        <f>'Jawaban Questioner'!AJ46</f>
        <v>12</v>
      </c>
      <c r="P49" s="45">
        <f>'Jawaban Questioner'!AK46</f>
        <v>2</v>
      </c>
      <c r="Q49" s="46">
        <f t="shared" si="2"/>
        <v>14</v>
      </c>
      <c r="R49" s="58">
        <f t="shared" si="4"/>
        <v>42</v>
      </c>
    </row>
    <row r="50" spans="1:18" ht="51" x14ac:dyDescent="0.2">
      <c r="A50" s="143">
        <f t="shared" si="3"/>
        <v>43</v>
      </c>
      <c r="B50" s="35"/>
      <c r="C50" s="36"/>
      <c r="D50" s="50"/>
      <c r="E50" s="48"/>
      <c r="F50" s="6" t="s">
        <v>14</v>
      </c>
      <c r="G50" s="53" t="str">
        <f>IF(H50=1,"Tidak Memadai",IF(H50=2,"Kurang Memadai",IF(H50=3,"Cukup Memadai","Memadai")))</f>
        <v>Cukup Memadai</v>
      </c>
      <c r="H50" s="48">
        <f>L50</f>
        <v>3</v>
      </c>
      <c r="I50" s="10"/>
      <c r="J50" s="4" t="s">
        <v>136</v>
      </c>
      <c r="K50" s="44" t="str">
        <f t="shared" si="0"/>
        <v>Cukup Memadai</v>
      </c>
      <c r="L50" s="44">
        <f t="shared" si="1"/>
        <v>3</v>
      </c>
      <c r="M50" s="45">
        <f>'Jawaban Questioner'!AH47</f>
        <v>0</v>
      </c>
      <c r="N50" s="45">
        <f>'Jawaban Questioner'!AI47</f>
        <v>1</v>
      </c>
      <c r="O50" s="45">
        <f>'Jawaban Questioner'!AJ47</f>
        <v>12</v>
      </c>
      <c r="P50" s="45">
        <f>'Jawaban Questioner'!AK47</f>
        <v>1</v>
      </c>
      <c r="Q50" s="46">
        <f t="shared" si="2"/>
        <v>14</v>
      </c>
      <c r="R50" s="58">
        <f t="shared" si="4"/>
        <v>43</v>
      </c>
    </row>
    <row r="51" spans="1:18" ht="51" customHeight="1" x14ac:dyDescent="0.2">
      <c r="A51" s="143">
        <f t="shared" si="3"/>
        <v>44</v>
      </c>
      <c r="B51" s="32" t="s">
        <v>73</v>
      </c>
      <c r="C51" s="289" t="s">
        <v>74</v>
      </c>
      <c r="D51" s="47" t="str">
        <f>IF(E51=1,"Tidak Memadai",IF(E51=2,"Kurang Memadai",IF(E51=3,"Cukup Memadai","Memadai")))</f>
        <v>Cukup Memadai</v>
      </c>
      <c r="E51" s="48">
        <f>MODE(H51:H66)</f>
        <v>3</v>
      </c>
      <c r="F51" s="6" t="s">
        <v>15</v>
      </c>
      <c r="G51" s="53" t="str">
        <f>IF(H51=1,"Tidak Memadai",IF(H51=2,"Kurang Memadai",IF(H51=3,"Cukup Memadai","Memadai")))</f>
        <v>Cukup Memadai</v>
      </c>
      <c r="H51" s="48">
        <f>IFERROR(MODE(L51:L52),MAX(L51:L52))</f>
        <v>3</v>
      </c>
      <c r="I51" s="15"/>
      <c r="J51" s="4" t="s">
        <v>138</v>
      </c>
      <c r="K51" s="44" t="str">
        <f t="shared" si="0"/>
        <v>Cukup Memadai</v>
      </c>
      <c r="L51" s="44">
        <f t="shared" si="1"/>
        <v>3</v>
      </c>
      <c r="M51" s="45">
        <f>'Jawaban Questioner'!AH48</f>
        <v>0</v>
      </c>
      <c r="N51" s="45">
        <f>'Jawaban Questioner'!AI48</f>
        <v>3</v>
      </c>
      <c r="O51" s="45">
        <f>'Jawaban Questioner'!AJ48</f>
        <v>7</v>
      </c>
      <c r="P51" s="45">
        <f>'Jawaban Questioner'!AK48</f>
        <v>4</v>
      </c>
      <c r="Q51" s="46">
        <f t="shared" si="2"/>
        <v>14</v>
      </c>
      <c r="R51" s="58">
        <f t="shared" si="4"/>
        <v>44</v>
      </c>
    </row>
    <row r="52" spans="1:18" ht="25.5" x14ac:dyDescent="0.2">
      <c r="A52" s="143">
        <f t="shared" si="3"/>
        <v>45</v>
      </c>
      <c r="B52" s="34"/>
      <c r="C52" s="290"/>
      <c r="D52" s="51"/>
      <c r="E52" s="52"/>
      <c r="F52" s="6"/>
      <c r="G52" s="53"/>
      <c r="H52" s="52"/>
      <c r="I52" s="17"/>
      <c r="J52" s="4" t="s">
        <v>139</v>
      </c>
      <c r="K52" s="44" t="str">
        <f t="shared" si="0"/>
        <v>Cukup Memadai</v>
      </c>
      <c r="L52" s="44">
        <f t="shared" si="1"/>
        <v>3</v>
      </c>
      <c r="M52" s="45">
        <f>'Jawaban Questioner'!AH49</f>
        <v>0</v>
      </c>
      <c r="N52" s="45">
        <f>'Jawaban Questioner'!AI49</f>
        <v>3</v>
      </c>
      <c r="O52" s="45">
        <f>'Jawaban Questioner'!AJ49</f>
        <v>8</v>
      </c>
      <c r="P52" s="45">
        <f>'Jawaban Questioner'!AK49</f>
        <v>3</v>
      </c>
      <c r="Q52" s="46">
        <f t="shared" si="2"/>
        <v>14</v>
      </c>
      <c r="R52" s="58">
        <f t="shared" si="4"/>
        <v>45</v>
      </c>
    </row>
    <row r="53" spans="1:18" ht="51" x14ac:dyDescent="0.2">
      <c r="A53" s="143">
        <f t="shared" si="3"/>
        <v>46</v>
      </c>
      <c r="B53" s="35"/>
      <c r="C53" s="36"/>
      <c r="D53" s="50"/>
      <c r="E53" s="48"/>
      <c r="F53" s="6" t="s">
        <v>16</v>
      </c>
      <c r="G53" s="53" t="str">
        <f>IF(H53=1,"Tidak Memadai",IF(H53=2,"Kurang Memadai",IF(H53=3,"Cukup Memadai","Memadai")))</f>
        <v>Cukup Memadai</v>
      </c>
      <c r="H53" s="48">
        <f>MODE(L53:L57)</f>
        <v>3</v>
      </c>
      <c r="I53" s="10"/>
      <c r="J53" s="4" t="s">
        <v>140</v>
      </c>
      <c r="K53" s="44" t="str">
        <f t="shared" si="0"/>
        <v>Cukup Memadai</v>
      </c>
      <c r="L53" s="44">
        <f t="shared" si="1"/>
        <v>3</v>
      </c>
      <c r="M53" s="45">
        <f>'Jawaban Questioner'!AH50</f>
        <v>1</v>
      </c>
      <c r="N53" s="45">
        <f>'Jawaban Questioner'!AI50</f>
        <v>1</v>
      </c>
      <c r="O53" s="45">
        <f>'Jawaban Questioner'!AJ50</f>
        <v>11</v>
      </c>
      <c r="P53" s="45">
        <f>'Jawaban Questioner'!AK50</f>
        <v>1</v>
      </c>
      <c r="Q53" s="46">
        <f t="shared" si="2"/>
        <v>14</v>
      </c>
      <c r="R53" s="58">
        <f t="shared" si="4"/>
        <v>46</v>
      </c>
    </row>
    <row r="54" spans="1:18" x14ac:dyDescent="0.2">
      <c r="A54" s="143">
        <f t="shared" si="3"/>
        <v>47</v>
      </c>
      <c r="B54" s="35"/>
      <c r="C54" s="36"/>
      <c r="D54" s="51"/>
      <c r="E54" s="52"/>
      <c r="F54" s="6"/>
      <c r="G54" s="53"/>
      <c r="H54" s="52"/>
      <c r="I54" s="18"/>
      <c r="J54" s="4" t="s">
        <v>141</v>
      </c>
      <c r="K54" s="44" t="str">
        <f t="shared" si="0"/>
        <v>Cukup Memadai</v>
      </c>
      <c r="L54" s="44">
        <f t="shared" si="1"/>
        <v>3</v>
      </c>
      <c r="M54" s="45">
        <f>'Jawaban Questioner'!AH51</f>
        <v>0</v>
      </c>
      <c r="N54" s="45">
        <f>'Jawaban Questioner'!AI51</f>
        <v>2</v>
      </c>
      <c r="O54" s="45">
        <f>'Jawaban Questioner'!AJ51</f>
        <v>9</v>
      </c>
      <c r="P54" s="45">
        <f>'Jawaban Questioner'!AK51</f>
        <v>3</v>
      </c>
      <c r="Q54" s="46">
        <f t="shared" si="2"/>
        <v>14</v>
      </c>
      <c r="R54" s="58">
        <f t="shared" si="4"/>
        <v>47</v>
      </c>
    </row>
    <row r="55" spans="1:18" ht="25.5" x14ac:dyDescent="0.2">
      <c r="A55" s="143">
        <f t="shared" si="3"/>
        <v>48</v>
      </c>
      <c r="B55" s="35"/>
      <c r="C55" s="36"/>
      <c r="D55" s="51"/>
      <c r="E55" s="52"/>
      <c r="F55" s="6"/>
      <c r="G55" s="53"/>
      <c r="H55" s="52"/>
      <c r="I55" s="18"/>
      <c r="J55" s="4" t="s">
        <v>169</v>
      </c>
      <c r="K55" s="44" t="str">
        <f t="shared" si="0"/>
        <v>Cukup Memadai</v>
      </c>
      <c r="L55" s="44">
        <f t="shared" si="1"/>
        <v>3</v>
      </c>
      <c r="M55" s="45">
        <f>'Jawaban Questioner'!AH52</f>
        <v>0</v>
      </c>
      <c r="N55" s="45">
        <f>'Jawaban Questioner'!AI52</f>
        <v>0</v>
      </c>
      <c r="O55" s="45">
        <f>'Jawaban Questioner'!AJ52</f>
        <v>12</v>
      </c>
      <c r="P55" s="45">
        <f>'Jawaban Questioner'!AK52</f>
        <v>2</v>
      </c>
      <c r="Q55" s="46">
        <f t="shared" si="2"/>
        <v>14</v>
      </c>
      <c r="R55" s="58">
        <f t="shared" si="4"/>
        <v>48</v>
      </c>
    </row>
    <row r="56" spans="1:18" x14ac:dyDescent="0.2">
      <c r="A56" s="143">
        <f t="shared" si="3"/>
        <v>49</v>
      </c>
      <c r="B56" s="35"/>
      <c r="C56" s="36"/>
      <c r="D56" s="51"/>
      <c r="E56" s="52"/>
      <c r="F56" s="6"/>
      <c r="G56" s="53"/>
      <c r="H56" s="52"/>
      <c r="I56" s="18"/>
      <c r="J56" s="4" t="s">
        <v>142</v>
      </c>
      <c r="K56" s="44" t="str">
        <f t="shared" si="0"/>
        <v>Cukup Memadai</v>
      </c>
      <c r="L56" s="44">
        <f t="shared" si="1"/>
        <v>3</v>
      </c>
      <c r="M56" s="45">
        <f>'Jawaban Questioner'!AH53</f>
        <v>0</v>
      </c>
      <c r="N56" s="45">
        <f>'Jawaban Questioner'!AI53</f>
        <v>3</v>
      </c>
      <c r="O56" s="45">
        <f>'Jawaban Questioner'!AJ53</f>
        <v>10</v>
      </c>
      <c r="P56" s="45">
        <f>'Jawaban Questioner'!AK53</f>
        <v>1</v>
      </c>
      <c r="Q56" s="46">
        <f t="shared" si="2"/>
        <v>14</v>
      </c>
      <c r="R56" s="58">
        <f t="shared" si="4"/>
        <v>49</v>
      </c>
    </row>
    <row r="57" spans="1:18" ht="25.5" x14ac:dyDescent="0.2">
      <c r="A57" s="143">
        <f t="shared" si="3"/>
        <v>50</v>
      </c>
      <c r="B57" s="35"/>
      <c r="C57" s="36"/>
      <c r="D57" s="51"/>
      <c r="E57" s="52"/>
      <c r="F57" s="6"/>
      <c r="G57" s="53"/>
      <c r="H57" s="52"/>
      <c r="I57" s="18"/>
      <c r="J57" s="4" t="s">
        <v>143</v>
      </c>
      <c r="K57" s="44" t="str">
        <f t="shared" si="0"/>
        <v>Cukup Memadai</v>
      </c>
      <c r="L57" s="44">
        <f t="shared" si="1"/>
        <v>3</v>
      </c>
      <c r="M57" s="45">
        <f>'Jawaban Questioner'!AH54</f>
        <v>0</v>
      </c>
      <c r="N57" s="45">
        <f>'Jawaban Questioner'!AI54</f>
        <v>1</v>
      </c>
      <c r="O57" s="45">
        <f>'Jawaban Questioner'!AJ54</f>
        <v>11</v>
      </c>
      <c r="P57" s="45">
        <f>'Jawaban Questioner'!AK54</f>
        <v>2</v>
      </c>
      <c r="Q57" s="46">
        <f t="shared" si="2"/>
        <v>14</v>
      </c>
      <c r="R57" s="58">
        <f t="shared" si="4"/>
        <v>50</v>
      </c>
    </row>
    <row r="58" spans="1:18" ht="36.75" customHeight="1" x14ac:dyDescent="0.2">
      <c r="A58" s="143">
        <f t="shared" si="3"/>
        <v>51</v>
      </c>
      <c r="B58" s="35"/>
      <c r="C58" s="36"/>
      <c r="D58" s="50"/>
      <c r="E58" s="48"/>
      <c r="F58" s="6" t="s">
        <v>17</v>
      </c>
      <c r="G58" s="53" t="str">
        <f>IF(H58=1,"Tidak Memadai",IF(H58=2,"Kurang Memadai",IF(H58=3,"Cukup Memadai","Memadai")))</f>
        <v>Cukup Memadai</v>
      </c>
      <c r="H58" s="48">
        <f>IFERROR(MODE(L58:L59),MAX(L58:L59))</f>
        <v>3</v>
      </c>
      <c r="I58" s="10"/>
      <c r="J58" s="4" t="s">
        <v>144</v>
      </c>
      <c r="K58" s="44" t="str">
        <f t="shared" si="0"/>
        <v>Cukup Memadai</v>
      </c>
      <c r="L58" s="44">
        <f t="shared" si="1"/>
        <v>3</v>
      </c>
      <c r="M58" s="45">
        <f>'Jawaban Questioner'!AH55</f>
        <v>2</v>
      </c>
      <c r="N58" s="45">
        <f>'Jawaban Questioner'!AI55</f>
        <v>4</v>
      </c>
      <c r="O58" s="45">
        <f>'Jawaban Questioner'!AJ55</f>
        <v>8</v>
      </c>
      <c r="P58" s="45">
        <f>'Jawaban Questioner'!AK55</f>
        <v>0</v>
      </c>
      <c r="Q58" s="46">
        <f t="shared" si="2"/>
        <v>14</v>
      </c>
      <c r="R58" s="58">
        <f t="shared" si="4"/>
        <v>51</v>
      </c>
    </row>
    <row r="59" spans="1:18" x14ac:dyDescent="0.2">
      <c r="A59" s="143">
        <f t="shared" si="3"/>
        <v>52</v>
      </c>
      <c r="B59" s="35"/>
      <c r="C59" s="36"/>
      <c r="D59" s="51"/>
      <c r="E59" s="52"/>
      <c r="F59" s="6"/>
      <c r="G59" s="53"/>
      <c r="H59" s="52"/>
      <c r="I59" s="18"/>
      <c r="J59" s="4" t="s">
        <v>145</v>
      </c>
      <c r="K59" s="44" t="str">
        <f t="shared" si="0"/>
        <v>Cukup Memadai</v>
      </c>
      <c r="L59" s="44">
        <f t="shared" si="1"/>
        <v>3</v>
      </c>
      <c r="M59" s="45">
        <f>'Jawaban Questioner'!AH56</f>
        <v>0</v>
      </c>
      <c r="N59" s="45">
        <f>'Jawaban Questioner'!AI56</f>
        <v>4</v>
      </c>
      <c r="O59" s="45">
        <f>'Jawaban Questioner'!AJ56</f>
        <v>8</v>
      </c>
      <c r="P59" s="45">
        <f>'Jawaban Questioner'!AK56</f>
        <v>2</v>
      </c>
      <c r="Q59" s="46">
        <f t="shared" si="2"/>
        <v>14</v>
      </c>
      <c r="R59" s="58">
        <f t="shared" si="4"/>
        <v>52</v>
      </c>
    </row>
    <row r="60" spans="1:18" ht="38.25" x14ac:dyDescent="0.2">
      <c r="A60" s="143">
        <f t="shared" si="3"/>
        <v>53</v>
      </c>
      <c r="B60" s="32" t="s">
        <v>75</v>
      </c>
      <c r="C60" s="289" t="s">
        <v>76</v>
      </c>
      <c r="D60" s="47" t="str">
        <f>IF(E60=1,"Tidak Memadai",IF(E60=2,"Kurang Memadai",IF(E60=3,"Cukup Memadai","Memadai")))</f>
        <v>Memadai</v>
      </c>
      <c r="E60" s="48">
        <f>MODE(H60:H75)</f>
        <v>4</v>
      </c>
      <c r="F60" s="6" t="s">
        <v>18</v>
      </c>
      <c r="G60" s="53" t="str">
        <f>IF(H60=1,"Tidak Memadai",IF(H60=2,"Kurang Memadai",IF(H60=3,"Cukup Memadai","Memadai")))</f>
        <v>Memadai</v>
      </c>
      <c r="H60" s="48">
        <f>MODE(L60:L65)</f>
        <v>4</v>
      </c>
      <c r="I60" s="10"/>
      <c r="J60" s="59" t="s">
        <v>147</v>
      </c>
      <c r="K60" s="44" t="str">
        <f t="shared" si="0"/>
        <v>Tidak Memadai</v>
      </c>
      <c r="L60" s="44">
        <f t="shared" si="1"/>
        <v>1</v>
      </c>
      <c r="M60" s="45">
        <f>'Jawaban Questioner'!AH57</f>
        <v>7</v>
      </c>
      <c r="N60" s="45">
        <f>'Jawaban Questioner'!AI57</f>
        <v>7</v>
      </c>
      <c r="O60" s="45">
        <f>'Jawaban Questioner'!AJ57</f>
        <v>0</v>
      </c>
      <c r="P60" s="45">
        <f>'Jawaban Questioner'!AK57</f>
        <v>0</v>
      </c>
      <c r="Q60" s="46">
        <f t="shared" si="2"/>
        <v>14</v>
      </c>
      <c r="R60" s="58">
        <f t="shared" si="4"/>
        <v>53</v>
      </c>
    </row>
    <row r="61" spans="1:18" ht="25.5" x14ac:dyDescent="0.2">
      <c r="A61" s="143">
        <f t="shared" si="3"/>
        <v>54</v>
      </c>
      <c r="B61" s="33"/>
      <c r="C61" s="298"/>
      <c r="D61" s="47"/>
      <c r="E61" s="48"/>
      <c r="F61" s="6"/>
      <c r="G61" s="53"/>
      <c r="H61" s="48"/>
      <c r="I61" s="10"/>
      <c r="J61" s="59" t="s">
        <v>184</v>
      </c>
      <c r="K61" s="44" t="str">
        <f t="shared" si="0"/>
        <v>Cukup Memadai</v>
      </c>
      <c r="L61" s="44">
        <f t="shared" si="1"/>
        <v>3</v>
      </c>
      <c r="M61" s="45">
        <f>'Jawaban Questioner'!AH58</f>
        <v>0</v>
      </c>
      <c r="N61" s="45">
        <f>'Jawaban Questioner'!AI58</f>
        <v>0</v>
      </c>
      <c r="O61" s="45">
        <f>'Jawaban Questioner'!AJ58</f>
        <v>4</v>
      </c>
      <c r="P61" s="45">
        <f>'Jawaban Questioner'!AK58</f>
        <v>2</v>
      </c>
      <c r="Q61" s="46">
        <f t="shared" si="2"/>
        <v>6</v>
      </c>
      <c r="R61" s="58">
        <f t="shared" si="4"/>
        <v>54</v>
      </c>
    </row>
    <row r="62" spans="1:18" ht="25.5" x14ac:dyDescent="0.2">
      <c r="A62" s="143">
        <f t="shared" si="3"/>
        <v>55</v>
      </c>
      <c r="B62" s="33"/>
      <c r="C62" s="298"/>
      <c r="D62" s="47"/>
      <c r="E62" s="48"/>
      <c r="F62" s="6"/>
      <c r="G62" s="53"/>
      <c r="H62" s="48"/>
      <c r="I62" s="10"/>
      <c r="J62" s="59" t="s">
        <v>185</v>
      </c>
      <c r="K62" s="44" t="str">
        <f t="shared" si="0"/>
        <v>Memadai</v>
      </c>
      <c r="L62" s="44">
        <f t="shared" si="1"/>
        <v>4</v>
      </c>
      <c r="M62" s="45">
        <f>'Jawaban Questioner'!AH59</f>
        <v>0</v>
      </c>
      <c r="N62" s="45">
        <f>'Jawaban Questioner'!AI59</f>
        <v>0</v>
      </c>
      <c r="O62" s="45">
        <f>'Jawaban Questioner'!AJ59</f>
        <v>3</v>
      </c>
      <c r="P62" s="45">
        <f>'Jawaban Questioner'!AK59</f>
        <v>4</v>
      </c>
      <c r="Q62" s="46">
        <f t="shared" si="2"/>
        <v>7</v>
      </c>
      <c r="R62" s="58">
        <f t="shared" si="4"/>
        <v>55</v>
      </c>
    </row>
    <row r="63" spans="1:18" ht="25.5" x14ac:dyDescent="0.2">
      <c r="A63" s="143">
        <f t="shared" si="3"/>
        <v>56</v>
      </c>
      <c r="B63" s="33"/>
      <c r="C63" s="298"/>
      <c r="D63" s="47"/>
      <c r="E63" s="48"/>
      <c r="F63" s="6"/>
      <c r="G63" s="53"/>
      <c r="H63" s="48"/>
      <c r="I63" s="10"/>
      <c r="J63" s="59" t="s">
        <v>148</v>
      </c>
      <c r="K63" s="44" t="str">
        <f t="shared" si="0"/>
        <v>Cukup Memadai</v>
      </c>
      <c r="L63" s="44">
        <f t="shared" si="1"/>
        <v>3</v>
      </c>
      <c r="M63" s="45">
        <f>'Jawaban Questioner'!AH60</f>
        <v>0</v>
      </c>
      <c r="N63" s="45">
        <f>'Jawaban Questioner'!AI60</f>
        <v>0</v>
      </c>
      <c r="O63" s="45">
        <f>'Jawaban Questioner'!AJ60</f>
        <v>4</v>
      </c>
      <c r="P63" s="45">
        <f>'Jawaban Questioner'!AK60</f>
        <v>2</v>
      </c>
      <c r="Q63" s="46">
        <f t="shared" si="2"/>
        <v>6</v>
      </c>
      <c r="R63" s="58">
        <f t="shared" si="4"/>
        <v>56</v>
      </c>
    </row>
    <row r="64" spans="1:18" ht="25.5" x14ac:dyDescent="0.2">
      <c r="A64" s="143">
        <f t="shared" si="3"/>
        <v>57</v>
      </c>
      <c r="B64" s="33"/>
      <c r="C64" s="298"/>
      <c r="D64" s="47"/>
      <c r="E64" s="48"/>
      <c r="F64" s="6"/>
      <c r="G64" s="53"/>
      <c r="H64" s="48"/>
      <c r="I64" s="10"/>
      <c r="J64" s="59" t="s">
        <v>149</v>
      </c>
      <c r="K64" s="44" t="str">
        <f t="shared" si="0"/>
        <v>Memadai</v>
      </c>
      <c r="L64" s="44">
        <f t="shared" si="1"/>
        <v>4</v>
      </c>
      <c r="M64" s="45">
        <f>'Jawaban Questioner'!AH61</f>
        <v>0</v>
      </c>
      <c r="N64" s="45">
        <f>'Jawaban Questioner'!AI61</f>
        <v>0</v>
      </c>
      <c r="O64" s="45">
        <f>'Jawaban Questioner'!AJ61</f>
        <v>2</v>
      </c>
      <c r="P64" s="45">
        <f>'Jawaban Questioner'!AK61</f>
        <v>5</v>
      </c>
      <c r="Q64" s="46">
        <f t="shared" si="2"/>
        <v>7</v>
      </c>
      <c r="R64" s="58">
        <f t="shared" si="4"/>
        <v>57</v>
      </c>
    </row>
    <row r="65" spans="1:18" ht="31.5" customHeight="1" x14ac:dyDescent="0.2">
      <c r="A65" s="143">
        <f t="shared" si="3"/>
        <v>58</v>
      </c>
      <c r="B65" s="34"/>
      <c r="C65" s="290"/>
      <c r="D65" s="51"/>
      <c r="E65" s="52"/>
      <c r="F65" s="6"/>
      <c r="G65" s="53"/>
      <c r="H65" s="48"/>
      <c r="I65" s="18"/>
      <c r="J65" s="4" t="s">
        <v>150</v>
      </c>
      <c r="K65" s="44" t="str">
        <f t="shared" si="0"/>
        <v>Memadai</v>
      </c>
      <c r="L65" s="44">
        <f t="shared" si="1"/>
        <v>4</v>
      </c>
      <c r="M65" s="45">
        <f>'Jawaban Questioner'!AH62</f>
        <v>0</v>
      </c>
      <c r="N65" s="45">
        <f>'Jawaban Questioner'!AI62</f>
        <v>0</v>
      </c>
      <c r="O65" s="45">
        <f>'Jawaban Questioner'!AJ62</f>
        <v>3</v>
      </c>
      <c r="P65" s="45">
        <f>'Jawaban Questioner'!AK62</f>
        <v>4</v>
      </c>
      <c r="Q65" s="46">
        <f t="shared" si="2"/>
        <v>7</v>
      </c>
      <c r="R65" s="58">
        <f t="shared" si="4"/>
        <v>58</v>
      </c>
    </row>
    <row r="66" spans="1:18" ht="54.75" x14ac:dyDescent="0.2">
      <c r="A66" s="143">
        <f t="shared" si="3"/>
        <v>59</v>
      </c>
      <c r="B66" s="35"/>
      <c r="C66" s="36"/>
      <c r="D66" s="50"/>
      <c r="E66" s="48"/>
      <c r="F66" s="6" t="s">
        <v>19</v>
      </c>
      <c r="G66" s="53" t="str">
        <f>IF(H66=1,"Tidak Memadai",IF(H66=2,"Kurang Memadai",IF(H66=3,"Cukup Memadai","Memadai")))</f>
        <v>Memadai</v>
      </c>
      <c r="H66" s="48">
        <f>MODE(L66:L69)</f>
        <v>4</v>
      </c>
      <c r="I66" s="15"/>
      <c r="J66" s="4" t="s">
        <v>159</v>
      </c>
      <c r="K66" s="44" t="str">
        <f t="shared" si="0"/>
        <v>Memadai</v>
      </c>
      <c r="L66" s="44">
        <f t="shared" si="1"/>
        <v>4</v>
      </c>
      <c r="M66" s="45">
        <f>'Jawaban Questioner'!AH63</f>
        <v>0</v>
      </c>
      <c r="N66" s="45">
        <f>'Jawaban Questioner'!AI63</f>
        <v>0</v>
      </c>
      <c r="O66" s="45">
        <f>'Jawaban Questioner'!AJ63</f>
        <v>3</v>
      </c>
      <c r="P66" s="45">
        <f>'Jawaban Questioner'!AK63</f>
        <v>4</v>
      </c>
      <c r="Q66" s="46">
        <f t="shared" si="2"/>
        <v>7</v>
      </c>
      <c r="R66" s="58">
        <f t="shared" si="4"/>
        <v>59</v>
      </c>
    </row>
    <row r="67" spans="1:18" ht="25.5" x14ac:dyDescent="0.2">
      <c r="A67" s="143">
        <f t="shared" si="3"/>
        <v>60</v>
      </c>
      <c r="B67" s="35"/>
      <c r="C67" s="36"/>
      <c r="D67" s="51"/>
      <c r="E67" s="52"/>
      <c r="F67" s="6"/>
      <c r="G67" s="53"/>
      <c r="H67" s="52"/>
      <c r="I67" s="17"/>
      <c r="J67" s="4" t="s">
        <v>170</v>
      </c>
      <c r="K67" s="44" t="str">
        <f t="shared" si="0"/>
        <v>Cukup Memadai</v>
      </c>
      <c r="L67" s="44">
        <f t="shared" si="1"/>
        <v>3</v>
      </c>
      <c r="M67" s="45">
        <f>'Jawaban Questioner'!AH64</f>
        <v>0</v>
      </c>
      <c r="N67" s="45">
        <f>'Jawaban Questioner'!AI64</f>
        <v>0</v>
      </c>
      <c r="O67" s="45">
        <f>'Jawaban Questioner'!AJ64</f>
        <v>4</v>
      </c>
      <c r="P67" s="45">
        <f>'Jawaban Questioner'!AK64</f>
        <v>3</v>
      </c>
      <c r="Q67" s="46">
        <f t="shared" si="2"/>
        <v>7</v>
      </c>
      <c r="R67" s="58">
        <f t="shared" si="4"/>
        <v>60</v>
      </c>
    </row>
    <row r="68" spans="1:18" ht="25.5" x14ac:dyDescent="0.2">
      <c r="A68" s="143">
        <f t="shared" si="3"/>
        <v>61</v>
      </c>
      <c r="B68" s="35"/>
      <c r="C68" s="36"/>
      <c r="D68" s="51"/>
      <c r="E68" s="52"/>
      <c r="F68" s="6"/>
      <c r="G68" s="53"/>
      <c r="H68" s="52"/>
      <c r="I68" s="17"/>
      <c r="J68" s="4" t="s">
        <v>151</v>
      </c>
      <c r="K68" s="44" t="str">
        <f t="shared" si="0"/>
        <v>Cukup Memadai</v>
      </c>
      <c r="L68" s="44">
        <f t="shared" si="1"/>
        <v>3</v>
      </c>
      <c r="M68" s="45">
        <f>'Jawaban Questioner'!AH65</f>
        <v>0</v>
      </c>
      <c r="N68" s="45">
        <f>'Jawaban Questioner'!AI65</f>
        <v>0</v>
      </c>
      <c r="O68" s="45">
        <f>'Jawaban Questioner'!AJ65</f>
        <v>6</v>
      </c>
      <c r="P68" s="45">
        <f>'Jawaban Questioner'!AK65</f>
        <v>1</v>
      </c>
      <c r="Q68" s="46">
        <f t="shared" si="2"/>
        <v>7</v>
      </c>
      <c r="R68" s="58">
        <f t="shared" si="4"/>
        <v>61</v>
      </c>
    </row>
    <row r="69" spans="1:18" ht="25.5" x14ac:dyDescent="0.2">
      <c r="A69" s="143">
        <f t="shared" si="3"/>
        <v>62</v>
      </c>
      <c r="B69" s="35"/>
      <c r="C69" s="36"/>
      <c r="D69" s="51"/>
      <c r="E69" s="52"/>
      <c r="F69" s="6"/>
      <c r="G69" s="53"/>
      <c r="H69" s="52"/>
      <c r="I69" s="17"/>
      <c r="J69" s="4" t="s">
        <v>171</v>
      </c>
      <c r="K69" s="44" t="str">
        <f t="shared" si="0"/>
        <v>Memadai</v>
      </c>
      <c r="L69" s="44">
        <f t="shared" si="1"/>
        <v>4</v>
      </c>
      <c r="M69" s="45">
        <f>'Jawaban Questioner'!AH66</f>
        <v>0</v>
      </c>
      <c r="N69" s="45">
        <f>'Jawaban Questioner'!AI66</f>
        <v>0</v>
      </c>
      <c r="O69" s="45">
        <f>'Jawaban Questioner'!AJ66</f>
        <v>2</v>
      </c>
      <c r="P69" s="45">
        <f>'Jawaban Questioner'!AK66</f>
        <v>5</v>
      </c>
      <c r="Q69" s="46">
        <f t="shared" si="2"/>
        <v>7</v>
      </c>
      <c r="R69" s="58">
        <f t="shared" si="4"/>
        <v>62</v>
      </c>
    </row>
    <row r="70" spans="1:18" ht="38.25" x14ac:dyDescent="0.2">
      <c r="A70" s="143">
        <f t="shared" si="3"/>
        <v>63</v>
      </c>
      <c r="B70" s="35"/>
      <c r="C70" s="36"/>
      <c r="D70" s="50"/>
      <c r="E70" s="48"/>
      <c r="F70" s="6" t="s">
        <v>20</v>
      </c>
      <c r="G70" s="53" t="str">
        <f>IF(H70=1,"Tidak Memadai",IF(H70=2,"Kurang Memadai",IF(H70=3,"Cukup Memadai","Memadai")))</f>
        <v>Cukup Memadai</v>
      </c>
      <c r="H70" s="48">
        <f>MODE(L70:L74)</f>
        <v>3</v>
      </c>
      <c r="I70" s="15"/>
      <c r="J70" s="4" t="s">
        <v>172</v>
      </c>
      <c r="K70" s="44" t="str">
        <f t="shared" si="0"/>
        <v>Cukup Memadai</v>
      </c>
      <c r="L70" s="44">
        <f t="shared" si="1"/>
        <v>3</v>
      </c>
      <c r="M70" s="45">
        <f>'Jawaban Questioner'!AH67</f>
        <v>0</v>
      </c>
      <c r="N70" s="45">
        <f>'Jawaban Questioner'!AI67</f>
        <v>0</v>
      </c>
      <c r="O70" s="45">
        <f>'Jawaban Questioner'!AJ67</f>
        <v>4</v>
      </c>
      <c r="P70" s="45">
        <f>'Jawaban Questioner'!AK67</f>
        <v>3</v>
      </c>
      <c r="Q70" s="46">
        <f t="shared" si="2"/>
        <v>7</v>
      </c>
      <c r="R70" s="58">
        <f t="shared" si="4"/>
        <v>63</v>
      </c>
    </row>
    <row r="71" spans="1:18" ht="25.5" x14ac:dyDescent="0.2">
      <c r="A71" s="143">
        <f t="shared" si="3"/>
        <v>64</v>
      </c>
      <c r="B71" s="35"/>
      <c r="C71" s="36"/>
      <c r="D71" s="51"/>
      <c r="E71" s="52"/>
      <c r="F71" s="6"/>
      <c r="G71" s="53"/>
      <c r="H71" s="52"/>
      <c r="I71" s="17"/>
      <c r="J71" s="4" t="s">
        <v>173</v>
      </c>
      <c r="K71" s="44" t="str">
        <f t="shared" si="0"/>
        <v>Cukup Memadai</v>
      </c>
      <c r="L71" s="44">
        <f t="shared" si="1"/>
        <v>3</v>
      </c>
      <c r="M71" s="45">
        <f>'Jawaban Questioner'!AH68</f>
        <v>0</v>
      </c>
      <c r="N71" s="45">
        <f>'Jawaban Questioner'!AI68</f>
        <v>2</v>
      </c>
      <c r="O71" s="45">
        <f>'Jawaban Questioner'!AJ68</f>
        <v>3</v>
      </c>
      <c r="P71" s="45">
        <f>'Jawaban Questioner'!AK68</f>
        <v>2</v>
      </c>
      <c r="Q71" s="46">
        <f t="shared" si="2"/>
        <v>7</v>
      </c>
      <c r="R71" s="58">
        <f t="shared" si="4"/>
        <v>64</v>
      </c>
    </row>
    <row r="72" spans="1:18" ht="25.5" x14ac:dyDescent="0.2">
      <c r="A72" s="143">
        <f t="shared" si="3"/>
        <v>65</v>
      </c>
      <c r="B72" s="35"/>
      <c r="C72" s="36"/>
      <c r="D72" s="51"/>
      <c r="E72" s="52"/>
      <c r="F72" s="6"/>
      <c r="G72" s="53"/>
      <c r="H72" s="52"/>
      <c r="I72" s="17"/>
      <c r="J72" s="4" t="s">
        <v>152</v>
      </c>
      <c r="K72" s="44" t="str">
        <f t="shared" si="0"/>
        <v>Cukup Memadai</v>
      </c>
      <c r="L72" s="44">
        <f t="shared" si="1"/>
        <v>3</v>
      </c>
      <c r="M72" s="45">
        <f>'Jawaban Questioner'!AH69</f>
        <v>0</v>
      </c>
      <c r="N72" s="45">
        <f>'Jawaban Questioner'!AI69</f>
        <v>0</v>
      </c>
      <c r="O72" s="45">
        <f>'Jawaban Questioner'!AJ69</f>
        <v>4</v>
      </c>
      <c r="P72" s="45">
        <f>'Jawaban Questioner'!AK69</f>
        <v>3</v>
      </c>
      <c r="Q72" s="46">
        <f t="shared" si="2"/>
        <v>7</v>
      </c>
      <c r="R72" s="58">
        <f t="shared" si="4"/>
        <v>65</v>
      </c>
    </row>
    <row r="73" spans="1:18" ht="25.5" x14ac:dyDescent="0.2">
      <c r="A73" s="143">
        <f t="shared" si="3"/>
        <v>66</v>
      </c>
      <c r="B73" s="35"/>
      <c r="C73" s="36"/>
      <c r="D73" s="51"/>
      <c r="E73" s="52"/>
      <c r="F73" s="6"/>
      <c r="G73" s="53"/>
      <c r="H73" s="52"/>
      <c r="I73" s="17"/>
      <c r="J73" s="4" t="s">
        <v>153</v>
      </c>
      <c r="K73" s="44" t="str">
        <f t="shared" si="0"/>
        <v>Cukup Memadai</v>
      </c>
      <c r="L73" s="44">
        <f t="shared" si="1"/>
        <v>3</v>
      </c>
      <c r="M73" s="45">
        <f>'Jawaban Questioner'!AH70</f>
        <v>0</v>
      </c>
      <c r="N73" s="45">
        <f>'Jawaban Questioner'!AI70</f>
        <v>0</v>
      </c>
      <c r="O73" s="45">
        <f>'Jawaban Questioner'!AJ70</f>
        <v>5</v>
      </c>
      <c r="P73" s="45">
        <f>'Jawaban Questioner'!AK70</f>
        <v>2</v>
      </c>
      <c r="Q73" s="46">
        <f t="shared" si="2"/>
        <v>7</v>
      </c>
      <c r="R73" s="58">
        <f t="shared" si="4"/>
        <v>66</v>
      </c>
    </row>
    <row r="74" spans="1:18" ht="25.5" x14ac:dyDescent="0.2">
      <c r="A74" s="143">
        <f t="shared" ref="A74:A88" si="5">A73+1</f>
        <v>67</v>
      </c>
      <c r="B74" s="35"/>
      <c r="C74" s="36"/>
      <c r="D74" s="51"/>
      <c r="E74" s="52"/>
      <c r="F74" s="6"/>
      <c r="G74" s="53"/>
      <c r="H74" s="52"/>
      <c r="I74" s="17"/>
      <c r="J74" s="4" t="s">
        <v>174</v>
      </c>
      <c r="K74" s="44" t="str">
        <f t="shared" si="0"/>
        <v>Cukup Memadai</v>
      </c>
      <c r="L74" s="44">
        <f t="shared" si="1"/>
        <v>3</v>
      </c>
      <c r="M74" s="45">
        <f>'Jawaban Questioner'!AH71</f>
        <v>0</v>
      </c>
      <c r="N74" s="45">
        <f>'Jawaban Questioner'!AI71</f>
        <v>2</v>
      </c>
      <c r="O74" s="45">
        <f>'Jawaban Questioner'!AJ71</f>
        <v>4</v>
      </c>
      <c r="P74" s="45">
        <f>'Jawaban Questioner'!AK71</f>
        <v>1</v>
      </c>
      <c r="Q74" s="46">
        <f t="shared" si="2"/>
        <v>7</v>
      </c>
      <c r="R74" s="58">
        <f t="shared" si="4"/>
        <v>67</v>
      </c>
    </row>
    <row r="75" spans="1:18" ht="38.25" x14ac:dyDescent="0.2">
      <c r="A75" s="143">
        <f t="shared" si="5"/>
        <v>68</v>
      </c>
      <c r="B75" s="35"/>
      <c r="C75" s="36"/>
      <c r="D75" s="50"/>
      <c r="E75" s="48"/>
      <c r="F75" s="6" t="s">
        <v>21</v>
      </c>
      <c r="G75" s="53" t="str">
        <f>IF(H75=1,"Tidak Memadai",IF(H75=2,"Kurang Memadai",IF(H75=3,"Cukup Memadai","Memadai")))</f>
        <v>Kurang Memadai</v>
      </c>
      <c r="H75" s="48">
        <f>MODE(L75:L77)</f>
        <v>2</v>
      </c>
      <c r="I75" s="15"/>
      <c r="J75" s="4" t="s">
        <v>154</v>
      </c>
      <c r="K75" s="44" t="str">
        <f t="shared" si="0"/>
        <v>Kurang Memadai</v>
      </c>
      <c r="L75" s="44">
        <f t="shared" si="1"/>
        <v>2</v>
      </c>
      <c r="M75" s="45">
        <f>'Jawaban Questioner'!AH72</f>
        <v>1</v>
      </c>
      <c r="N75" s="45">
        <f>'Jawaban Questioner'!AI72</f>
        <v>6</v>
      </c>
      <c r="O75" s="45">
        <f>'Jawaban Questioner'!AJ72</f>
        <v>0</v>
      </c>
      <c r="P75" s="45">
        <f>'Jawaban Questioner'!AK72</f>
        <v>0</v>
      </c>
      <c r="Q75" s="46">
        <f t="shared" si="2"/>
        <v>7</v>
      </c>
      <c r="R75" s="58">
        <f t="shared" si="4"/>
        <v>68</v>
      </c>
    </row>
    <row r="76" spans="1:18" ht="25.5" x14ac:dyDescent="0.2">
      <c r="A76" s="143">
        <f t="shared" si="5"/>
        <v>69</v>
      </c>
      <c r="B76" s="35"/>
      <c r="C76" s="36"/>
      <c r="D76" s="51"/>
      <c r="E76" s="52"/>
      <c r="F76" s="6"/>
      <c r="G76" s="53"/>
      <c r="H76" s="52"/>
      <c r="I76" s="17"/>
      <c r="J76" s="4" t="s">
        <v>155</v>
      </c>
      <c r="K76" s="44" t="str">
        <f t="shared" si="0"/>
        <v>Cukup Memadai</v>
      </c>
      <c r="L76" s="44">
        <f t="shared" si="1"/>
        <v>3</v>
      </c>
      <c r="M76" s="45">
        <f>'Jawaban Questioner'!AH73</f>
        <v>0</v>
      </c>
      <c r="N76" s="45">
        <f>'Jawaban Questioner'!AI73</f>
        <v>0</v>
      </c>
      <c r="O76" s="45">
        <f>'Jawaban Questioner'!AJ73</f>
        <v>4</v>
      </c>
      <c r="P76" s="45">
        <f>'Jawaban Questioner'!AK73</f>
        <v>1</v>
      </c>
      <c r="Q76" s="46">
        <f t="shared" si="2"/>
        <v>5</v>
      </c>
      <c r="R76" s="58">
        <f t="shared" si="4"/>
        <v>69</v>
      </c>
    </row>
    <row r="77" spans="1:18" ht="25.5" x14ac:dyDescent="0.2">
      <c r="A77" s="143">
        <f t="shared" si="5"/>
        <v>70</v>
      </c>
      <c r="B77" s="35"/>
      <c r="C77" s="36"/>
      <c r="D77" s="51"/>
      <c r="E77" s="52"/>
      <c r="F77" s="6"/>
      <c r="G77" s="53"/>
      <c r="H77" s="52"/>
      <c r="I77" s="17"/>
      <c r="J77" s="4" t="s">
        <v>175</v>
      </c>
      <c r="K77" s="44" t="str">
        <f t="shared" si="0"/>
        <v>Kurang Memadai</v>
      </c>
      <c r="L77" s="44">
        <f t="shared" si="1"/>
        <v>2</v>
      </c>
      <c r="M77" s="45">
        <f>'Jawaban Questioner'!AH74</f>
        <v>0</v>
      </c>
      <c r="N77" s="45">
        <f>'Jawaban Questioner'!AI74</f>
        <v>3</v>
      </c>
      <c r="O77" s="45">
        <f>'Jawaban Questioner'!AJ74</f>
        <v>2</v>
      </c>
      <c r="P77" s="45">
        <f>'Jawaban Questioner'!AK74</f>
        <v>0</v>
      </c>
      <c r="Q77" s="46">
        <f t="shared" si="2"/>
        <v>5</v>
      </c>
      <c r="R77" s="58">
        <f t="shared" si="4"/>
        <v>70</v>
      </c>
    </row>
    <row r="78" spans="1:18" ht="54" x14ac:dyDescent="0.2">
      <c r="A78" s="143">
        <f t="shared" si="5"/>
        <v>71</v>
      </c>
      <c r="B78" s="32" t="s">
        <v>78</v>
      </c>
      <c r="C78" s="289" t="s">
        <v>77</v>
      </c>
      <c r="D78" s="47" t="str">
        <f>IF(E78=1,"Tidak Memadai",IF(E78=2,"Kurang Memadai",IF(E78=3,"Cukup Memadai","Memadai")))</f>
        <v>Cukup Memadai</v>
      </c>
      <c r="E78" s="48">
        <f>MODE(H78:H82)</f>
        <v>3</v>
      </c>
      <c r="F78" s="6" t="s">
        <v>22</v>
      </c>
      <c r="G78" s="53" t="str">
        <f>IF(H78=1,"Tidak Memadai",IF(H78=2,"Kurang Memadai",IF(H78=3,"Cukup Memadai","Memadai")))</f>
        <v>Cukup Memadai</v>
      </c>
      <c r="H78" s="48">
        <f>L78</f>
        <v>3</v>
      </c>
      <c r="I78" s="15"/>
      <c r="J78" s="4" t="s">
        <v>156</v>
      </c>
      <c r="K78" s="44" t="str">
        <f t="shared" ref="K78:K88" si="6">IF($M78=MAX($M78:$P78),"Tidak Memadai",IF($M78+$N78&gt;$O78+$P78,"Kurang Memadai",IF($O78=MAX($M78:$P78),"Cukup Memadai","Memadai")))</f>
        <v>Cukup Memadai</v>
      </c>
      <c r="L78" s="44">
        <f t="shared" ref="L78:L88" si="7">IF($M78=MAX($M78:$P78),1,IF($M78+$N78&gt;$O78+$P78,2,IF($O78=MAX($M78:$P78),3,4)))</f>
        <v>3</v>
      </c>
      <c r="M78" s="45">
        <f>'Jawaban Questioner'!AH75</f>
        <v>0</v>
      </c>
      <c r="N78" s="45">
        <f>'Jawaban Questioner'!AI75</f>
        <v>5</v>
      </c>
      <c r="O78" s="45">
        <f>'Jawaban Questioner'!AJ75</f>
        <v>7</v>
      </c>
      <c r="P78" s="45">
        <f>'Jawaban Questioner'!AK75</f>
        <v>2</v>
      </c>
      <c r="Q78" s="46">
        <f t="shared" ref="Q78:Q88" si="8">SUM(M78:P78)</f>
        <v>14</v>
      </c>
      <c r="R78" s="58">
        <f t="shared" si="4"/>
        <v>71</v>
      </c>
    </row>
    <row r="79" spans="1:18" ht="38.25" x14ac:dyDescent="0.2">
      <c r="A79" s="143">
        <f t="shared" si="5"/>
        <v>72</v>
      </c>
      <c r="B79" s="34"/>
      <c r="C79" s="290"/>
      <c r="D79" s="50"/>
      <c r="E79" s="48"/>
      <c r="F79" s="6" t="s">
        <v>23</v>
      </c>
      <c r="G79" s="53" t="str">
        <f>IF(H79=1,"Tidak Memadai",IF(H79=2,"Kurang Memadai",IF(H79=3,"Cukup Memadai","Memadai")))</f>
        <v>Cukup Memadai</v>
      </c>
      <c r="H79" s="48">
        <f>L79</f>
        <v>3</v>
      </c>
      <c r="I79" s="15"/>
      <c r="J79" s="4" t="s">
        <v>176</v>
      </c>
      <c r="K79" s="44" t="str">
        <f t="shared" si="6"/>
        <v>Cukup Memadai</v>
      </c>
      <c r="L79" s="44">
        <f t="shared" si="7"/>
        <v>3</v>
      </c>
      <c r="M79" s="45">
        <f>'Jawaban Questioner'!AH76</f>
        <v>0</v>
      </c>
      <c r="N79" s="45">
        <f>'Jawaban Questioner'!AI76</f>
        <v>1</v>
      </c>
      <c r="O79" s="45">
        <f>'Jawaban Questioner'!AJ76</f>
        <v>11</v>
      </c>
      <c r="P79" s="45">
        <f>'Jawaban Questioner'!AK76</f>
        <v>2</v>
      </c>
      <c r="Q79" s="46">
        <f t="shared" si="8"/>
        <v>14</v>
      </c>
      <c r="R79" s="58">
        <f t="shared" ref="R79:R88" si="9">R78+1</f>
        <v>72</v>
      </c>
    </row>
    <row r="80" spans="1:18" ht="41.25" x14ac:dyDescent="0.2">
      <c r="A80" s="143">
        <f t="shared" si="5"/>
        <v>73</v>
      </c>
      <c r="B80" s="35"/>
      <c r="C80" s="36"/>
      <c r="D80" s="50"/>
      <c r="E80" s="48"/>
      <c r="F80" s="6" t="s">
        <v>24</v>
      </c>
      <c r="G80" s="53" t="str">
        <f>IF(H80=1,"Tidak Memadai",IF(H80=2,"Kurang Memadai",IF(H80=3,"Cukup Memadai","Memadai")))</f>
        <v>Cukup Memadai</v>
      </c>
      <c r="H80" s="48">
        <f>MODE(L80:L86)</f>
        <v>3</v>
      </c>
      <c r="I80" s="15"/>
      <c r="J80" s="4" t="s">
        <v>157</v>
      </c>
      <c r="K80" s="44" t="str">
        <f t="shared" si="6"/>
        <v>Cukup Memadai</v>
      </c>
      <c r="L80" s="44">
        <f t="shared" si="7"/>
        <v>3</v>
      </c>
      <c r="M80" s="45">
        <f>'Jawaban Questioner'!AH77</f>
        <v>0</v>
      </c>
      <c r="N80" s="45">
        <f>'Jawaban Questioner'!AI77</f>
        <v>5</v>
      </c>
      <c r="O80" s="45">
        <f>'Jawaban Questioner'!AJ77</f>
        <v>7</v>
      </c>
      <c r="P80" s="45">
        <f>'Jawaban Questioner'!AK77</f>
        <v>2</v>
      </c>
      <c r="Q80" s="46">
        <f t="shared" si="8"/>
        <v>14</v>
      </c>
      <c r="R80" s="58">
        <f t="shared" si="9"/>
        <v>73</v>
      </c>
    </row>
    <row r="81" spans="1:18" x14ac:dyDescent="0.2">
      <c r="A81" s="143">
        <f t="shared" si="5"/>
        <v>74</v>
      </c>
      <c r="B81" s="35"/>
      <c r="C81" s="36"/>
      <c r="D81" s="51"/>
      <c r="E81" s="52"/>
      <c r="F81" s="6"/>
      <c r="G81" s="53"/>
      <c r="H81" s="52"/>
      <c r="I81" s="17"/>
      <c r="J81" s="4" t="s">
        <v>158</v>
      </c>
      <c r="K81" s="44" t="str">
        <f t="shared" si="6"/>
        <v>Kurang Memadai</v>
      </c>
      <c r="L81" s="44">
        <f t="shared" si="7"/>
        <v>2</v>
      </c>
      <c r="M81" s="45">
        <f>'Jawaban Questioner'!AH78</f>
        <v>0</v>
      </c>
      <c r="N81" s="45">
        <f>'Jawaban Questioner'!AI78</f>
        <v>9</v>
      </c>
      <c r="O81" s="45">
        <f>'Jawaban Questioner'!AJ78</f>
        <v>4</v>
      </c>
      <c r="P81" s="45">
        <f>'Jawaban Questioner'!AK78</f>
        <v>1</v>
      </c>
      <c r="Q81" s="46">
        <f t="shared" si="8"/>
        <v>14</v>
      </c>
      <c r="R81" s="58">
        <f t="shared" si="9"/>
        <v>74</v>
      </c>
    </row>
    <row r="82" spans="1:18" x14ac:dyDescent="0.2">
      <c r="A82" s="143">
        <f t="shared" si="5"/>
        <v>75</v>
      </c>
      <c r="B82" s="35"/>
      <c r="C82" s="36"/>
      <c r="D82" s="51"/>
      <c r="E82" s="52"/>
      <c r="F82" s="6"/>
      <c r="G82" s="53"/>
      <c r="H82" s="52"/>
      <c r="I82" s="17"/>
      <c r="J82" s="4" t="s">
        <v>177</v>
      </c>
      <c r="K82" s="44" t="str">
        <f t="shared" si="6"/>
        <v>Cukup Memadai</v>
      </c>
      <c r="L82" s="44">
        <f t="shared" si="7"/>
        <v>3</v>
      </c>
      <c r="M82" s="45">
        <f>'Jawaban Questioner'!AH79</f>
        <v>0</v>
      </c>
      <c r="N82" s="45">
        <f>'Jawaban Questioner'!AI79</f>
        <v>4</v>
      </c>
      <c r="O82" s="45">
        <f>'Jawaban Questioner'!AJ79</f>
        <v>9</v>
      </c>
      <c r="P82" s="45">
        <f>'Jawaban Questioner'!AK79</f>
        <v>1</v>
      </c>
      <c r="Q82" s="46">
        <f t="shared" si="8"/>
        <v>14</v>
      </c>
      <c r="R82" s="58">
        <f t="shared" si="9"/>
        <v>75</v>
      </c>
    </row>
    <row r="83" spans="1:18" x14ac:dyDescent="0.2">
      <c r="A83" s="143">
        <f t="shared" si="5"/>
        <v>76</v>
      </c>
      <c r="B83" s="33"/>
      <c r="C83" s="57"/>
      <c r="D83" s="51"/>
      <c r="E83" s="52"/>
      <c r="F83" s="6"/>
      <c r="G83" s="53"/>
      <c r="H83" s="52"/>
      <c r="I83" s="17"/>
      <c r="J83" s="4" t="s">
        <v>178</v>
      </c>
      <c r="K83" s="44" t="str">
        <f t="shared" si="6"/>
        <v>Cukup Memadai</v>
      </c>
      <c r="L83" s="44">
        <f t="shared" si="7"/>
        <v>3</v>
      </c>
      <c r="M83" s="45">
        <f>'Jawaban Questioner'!AH80</f>
        <v>0</v>
      </c>
      <c r="N83" s="45">
        <f>'Jawaban Questioner'!AI80</f>
        <v>3</v>
      </c>
      <c r="O83" s="45">
        <f>'Jawaban Questioner'!AJ80</f>
        <v>8</v>
      </c>
      <c r="P83" s="45">
        <f>'Jawaban Questioner'!AK80</f>
        <v>3</v>
      </c>
      <c r="Q83" s="46">
        <f t="shared" si="8"/>
        <v>14</v>
      </c>
      <c r="R83" s="58">
        <f t="shared" si="9"/>
        <v>76</v>
      </c>
    </row>
    <row r="84" spans="1:18" ht="25.5" x14ac:dyDescent="0.2">
      <c r="A84" s="143">
        <f t="shared" si="5"/>
        <v>77</v>
      </c>
      <c r="B84" s="33"/>
      <c r="C84" s="57"/>
      <c r="D84" s="51"/>
      <c r="E84" s="52"/>
      <c r="F84" s="6"/>
      <c r="G84" s="53"/>
      <c r="H84" s="52"/>
      <c r="I84" s="17"/>
      <c r="J84" s="4" t="s">
        <v>186</v>
      </c>
      <c r="K84" s="44" t="str">
        <f t="shared" si="6"/>
        <v>Cukup Memadai</v>
      </c>
      <c r="L84" s="44">
        <f t="shared" si="7"/>
        <v>3</v>
      </c>
      <c r="M84" s="45">
        <f>'Jawaban Questioner'!AH81</f>
        <v>0</v>
      </c>
      <c r="N84" s="45">
        <f>'Jawaban Questioner'!AI81</f>
        <v>4</v>
      </c>
      <c r="O84" s="45">
        <f>'Jawaban Questioner'!AJ81</f>
        <v>10</v>
      </c>
      <c r="P84" s="45">
        <f>'Jawaban Questioner'!AK81</f>
        <v>0</v>
      </c>
      <c r="Q84" s="46">
        <f t="shared" si="8"/>
        <v>14</v>
      </c>
      <c r="R84" s="58">
        <f t="shared" si="9"/>
        <v>77</v>
      </c>
    </row>
    <row r="85" spans="1:18" x14ac:dyDescent="0.2">
      <c r="A85" s="143">
        <f t="shared" si="5"/>
        <v>78</v>
      </c>
      <c r="B85" s="33"/>
      <c r="C85" s="57"/>
      <c r="D85" s="51"/>
      <c r="E85" s="52"/>
      <c r="F85" s="6"/>
      <c r="G85" s="53"/>
      <c r="H85" s="52"/>
      <c r="I85" s="17"/>
      <c r="J85" s="4" t="s">
        <v>187</v>
      </c>
      <c r="K85" s="44" t="str">
        <f t="shared" si="6"/>
        <v>Cukup Memadai</v>
      </c>
      <c r="L85" s="44">
        <f t="shared" si="7"/>
        <v>3</v>
      </c>
      <c r="M85" s="45">
        <f>'Jawaban Questioner'!AH82</f>
        <v>0</v>
      </c>
      <c r="N85" s="45">
        <f>'Jawaban Questioner'!AI82</f>
        <v>4</v>
      </c>
      <c r="O85" s="45">
        <f>'Jawaban Questioner'!AJ82</f>
        <v>8</v>
      </c>
      <c r="P85" s="45">
        <f>'Jawaban Questioner'!AK82</f>
        <v>2</v>
      </c>
      <c r="Q85" s="46">
        <f t="shared" si="8"/>
        <v>14</v>
      </c>
      <c r="R85" s="58">
        <f t="shared" si="9"/>
        <v>78</v>
      </c>
    </row>
    <row r="86" spans="1:18" x14ac:dyDescent="0.2">
      <c r="A86" s="143">
        <f t="shared" si="5"/>
        <v>79</v>
      </c>
      <c r="B86" s="33"/>
      <c r="C86" s="57"/>
      <c r="D86" s="51"/>
      <c r="E86" s="52"/>
      <c r="F86" s="6"/>
      <c r="G86" s="53"/>
      <c r="H86" s="52"/>
      <c r="I86" s="17"/>
      <c r="J86" s="4" t="s">
        <v>188</v>
      </c>
      <c r="K86" s="44" t="str">
        <f t="shared" si="6"/>
        <v>Cukup Memadai</v>
      </c>
      <c r="L86" s="44">
        <f t="shared" si="7"/>
        <v>3</v>
      </c>
      <c r="M86" s="45">
        <f>'Jawaban Questioner'!AH83</f>
        <v>0</v>
      </c>
      <c r="N86" s="45">
        <f>'Jawaban Questioner'!AI83</f>
        <v>4</v>
      </c>
      <c r="O86" s="45">
        <f>'Jawaban Questioner'!AJ83</f>
        <v>10</v>
      </c>
      <c r="P86" s="45">
        <f>'Jawaban Questioner'!AK83</f>
        <v>0</v>
      </c>
      <c r="Q86" s="46">
        <f t="shared" si="8"/>
        <v>14</v>
      </c>
      <c r="R86" s="58">
        <f t="shared" si="9"/>
        <v>79</v>
      </c>
    </row>
    <row r="87" spans="1:18" ht="29.25" x14ac:dyDescent="0.2">
      <c r="A87" s="143">
        <f t="shared" si="5"/>
        <v>80</v>
      </c>
      <c r="B87" s="33" t="s">
        <v>80</v>
      </c>
      <c r="C87" s="298" t="s">
        <v>79</v>
      </c>
      <c r="D87" s="47" t="str">
        <f>IF(E87=1,"Tidak Memadai",IF(E87=2,"Kurang Memadai",IF(E87=3,"Cukup Memadai","Memadai")))</f>
        <v>Cukup Memadai</v>
      </c>
      <c r="E87" s="48">
        <f>H87</f>
        <v>3</v>
      </c>
      <c r="F87" s="6" t="s">
        <v>25</v>
      </c>
      <c r="G87" s="53" t="str">
        <f>IF(H87=1,"Tidak Memadai",IF(H87=2,"Kurang Memadai",IF(H87=3,"Cukup Memadai","Memadai")))</f>
        <v>Cukup Memadai</v>
      </c>
      <c r="H87" s="48">
        <f>IFERROR(MODE(L87:L88),MAX(L87:L88))</f>
        <v>3</v>
      </c>
      <c r="I87" s="15"/>
      <c r="J87" s="4" t="s">
        <v>189</v>
      </c>
      <c r="K87" s="44" t="str">
        <f t="shared" si="6"/>
        <v>Cukup Memadai</v>
      </c>
      <c r="L87" s="44">
        <f t="shared" si="7"/>
        <v>3</v>
      </c>
      <c r="M87" s="45">
        <f>'Jawaban Questioner'!AH84</f>
        <v>0</v>
      </c>
      <c r="N87" s="45">
        <f>'Jawaban Questioner'!AI84</f>
        <v>2</v>
      </c>
      <c r="O87" s="45">
        <f>'Jawaban Questioner'!AJ84</f>
        <v>6</v>
      </c>
      <c r="P87" s="45">
        <f>'Jawaban Questioner'!AK84</f>
        <v>6</v>
      </c>
      <c r="Q87" s="46">
        <f t="shared" si="8"/>
        <v>14</v>
      </c>
      <c r="R87" s="58">
        <f t="shared" si="9"/>
        <v>80</v>
      </c>
    </row>
    <row r="88" spans="1:18" ht="38.25" x14ac:dyDescent="0.2">
      <c r="A88" s="143">
        <f t="shared" si="5"/>
        <v>81</v>
      </c>
      <c r="B88" s="34"/>
      <c r="C88" s="290"/>
      <c r="D88" s="51"/>
      <c r="E88" s="52"/>
      <c r="F88" s="6"/>
      <c r="G88" s="53"/>
      <c r="H88" s="52"/>
      <c r="I88" s="17"/>
      <c r="J88" s="4" t="s">
        <v>190</v>
      </c>
      <c r="K88" s="44" t="str">
        <f t="shared" si="6"/>
        <v>Cukup Memadai</v>
      </c>
      <c r="L88" s="44">
        <f t="shared" si="7"/>
        <v>3</v>
      </c>
      <c r="M88" s="45">
        <f>'Jawaban Questioner'!AH85</f>
        <v>0</v>
      </c>
      <c r="N88" s="45">
        <f>'Jawaban Questioner'!AI85</f>
        <v>4</v>
      </c>
      <c r="O88" s="45">
        <f>'Jawaban Questioner'!AJ85</f>
        <v>5</v>
      </c>
      <c r="P88" s="45">
        <f>'Jawaban Questioner'!AK85</f>
        <v>5</v>
      </c>
      <c r="Q88" s="46">
        <f t="shared" si="8"/>
        <v>14</v>
      </c>
      <c r="R88" s="58">
        <f t="shared" si="9"/>
        <v>81</v>
      </c>
    </row>
    <row r="90" spans="1:18" x14ac:dyDescent="0.25">
      <c r="C90" s="23" t="s">
        <v>59</v>
      </c>
      <c r="D90" s="23"/>
    </row>
    <row r="91" spans="1:18" ht="20.100000000000001" customHeight="1" x14ac:dyDescent="0.25">
      <c r="B91" s="30">
        <v>1</v>
      </c>
      <c r="C91" s="12"/>
      <c r="D91" s="5" t="s">
        <v>43</v>
      </c>
    </row>
    <row r="92" spans="1:18" ht="20.100000000000001" customHeight="1" x14ac:dyDescent="0.25">
      <c r="B92" s="30">
        <v>2</v>
      </c>
      <c r="C92" s="13"/>
      <c r="D92" s="5" t="s">
        <v>44</v>
      </c>
    </row>
    <row r="93" spans="1:18" ht="20.100000000000001" customHeight="1" x14ac:dyDescent="0.25">
      <c r="B93" s="30">
        <v>3</v>
      </c>
      <c r="C93" s="14"/>
      <c r="D93" s="5" t="s">
        <v>29</v>
      </c>
    </row>
    <row r="94" spans="1:18" ht="20.100000000000001" customHeight="1" x14ac:dyDescent="0.25">
      <c r="B94" s="30">
        <v>4</v>
      </c>
      <c r="C94" s="26"/>
      <c r="D94" s="5" t="s">
        <v>45</v>
      </c>
    </row>
    <row r="96" spans="1:18" s="39" customFormat="1" x14ac:dyDescent="0.2">
      <c r="A96" s="37" t="s">
        <v>61</v>
      </c>
      <c r="B96" s="38"/>
      <c r="C96" s="37"/>
      <c r="D96" s="37"/>
      <c r="E96" s="37"/>
      <c r="F96" s="37"/>
      <c r="G96" s="37"/>
      <c r="H96" s="37"/>
      <c r="I96" s="37"/>
      <c r="J96" s="37"/>
      <c r="K96" s="37"/>
      <c r="L96" s="37"/>
      <c r="M96" s="37"/>
      <c r="N96" s="37"/>
      <c r="O96" s="37"/>
      <c r="P96" s="37"/>
      <c r="Q96" s="37"/>
    </row>
    <row r="97" spans="1:17" x14ac:dyDescent="0.2">
      <c r="A97" s="27" t="s">
        <v>81</v>
      </c>
      <c r="B97" s="40"/>
      <c r="C97" s="27" t="s">
        <v>89</v>
      </c>
      <c r="D97" s="27"/>
      <c r="E97" s="27"/>
      <c r="F97" s="27"/>
      <c r="G97" s="27"/>
      <c r="H97" s="27"/>
      <c r="I97" s="27"/>
      <c r="J97" s="27"/>
      <c r="K97" s="27"/>
      <c r="L97" s="27"/>
      <c r="M97" s="27"/>
      <c r="N97" s="27"/>
      <c r="O97" s="27"/>
      <c r="P97" s="27"/>
      <c r="Q97" s="27"/>
    </row>
    <row r="98" spans="1:17" x14ac:dyDescent="0.2">
      <c r="A98" s="27" t="s">
        <v>82</v>
      </c>
      <c r="B98" s="40"/>
      <c r="C98" s="27" t="s">
        <v>89</v>
      </c>
      <c r="D98" s="27"/>
      <c r="E98" s="27"/>
      <c r="F98" s="27"/>
      <c r="G98" s="27"/>
      <c r="H98" s="27"/>
      <c r="I98" s="27"/>
      <c r="J98" s="27"/>
      <c r="K98" s="27"/>
      <c r="L98" s="27"/>
      <c r="M98" s="27"/>
      <c r="N98" s="27"/>
      <c r="O98" s="27"/>
      <c r="P98" s="27"/>
      <c r="Q98" s="27"/>
    </row>
    <row r="99" spans="1:17" x14ac:dyDescent="0.2">
      <c r="A99" s="27" t="s">
        <v>83</v>
      </c>
      <c r="B99" s="40"/>
      <c r="C99" s="27" t="s">
        <v>92</v>
      </c>
      <c r="D99" s="27"/>
      <c r="E99" s="27"/>
      <c r="F99" s="27"/>
      <c r="G99" s="27"/>
      <c r="H99" s="27"/>
      <c r="I99" s="27"/>
      <c r="J99" s="27"/>
      <c r="K99" s="27"/>
      <c r="L99" s="27"/>
      <c r="M99" s="27"/>
      <c r="N99" s="27"/>
      <c r="O99" s="27"/>
      <c r="P99" s="27"/>
      <c r="Q99" s="27"/>
    </row>
    <row r="100" spans="1:17" x14ac:dyDescent="0.2">
      <c r="A100" s="27" t="s">
        <v>84</v>
      </c>
      <c r="B100" s="40"/>
      <c r="C100" s="27" t="s">
        <v>89</v>
      </c>
      <c r="D100" s="27"/>
      <c r="E100" s="27"/>
      <c r="F100" s="27"/>
      <c r="G100" s="27"/>
      <c r="H100" s="27"/>
      <c r="I100" s="27"/>
      <c r="J100" s="27"/>
      <c r="K100" s="27"/>
      <c r="L100" s="27"/>
      <c r="M100" s="27"/>
      <c r="N100" s="27"/>
      <c r="O100" s="27"/>
      <c r="P100" s="27"/>
      <c r="Q100" s="27"/>
    </row>
    <row r="101" spans="1:17" x14ac:dyDescent="0.2">
      <c r="A101" s="27" t="s">
        <v>85</v>
      </c>
      <c r="B101" s="40"/>
      <c r="C101" s="27" t="s">
        <v>93</v>
      </c>
      <c r="D101" s="27"/>
      <c r="E101" s="27"/>
      <c r="F101" s="27"/>
      <c r="G101" s="27"/>
      <c r="H101" s="27"/>
      <c r="I101" s="27"/>
      <c r="J101" s="27"/>
      <c r="K101" s="27"/>
      <c r="L101" s="27"/>
      <c r="M101" s="27"/>
      <c r="N101" s="27"/>
      <c r="O101" s="27"/>
      <c r="P101" s="27"/>
      <c r="Q101" s="27"/>
    </row>
    <row r="102" spans="1:17" x14ac:dyDescent="0.2">
      <c r="A102" s="27" t="s">
        <v>86</v>
      </c>
      <c r="B102" s="40"/>
      <c r="C102" s="27" t="s">
        <v>89</v>
      </c>
      <c r="D102" s="27"/>
      <c r="E102" s="27"/>
      <c r="F102" s="27"/>
      <c r="G102" s="27"/>
      <c r="H102" s="27"/>
      <c r="I102" s="27"/>
      <c r="J102" s="27"/>
      <c r="K102" s="27"/>
      <c r="L102" s="27"/>
      <c r="M102" s="27"/>
      <c r="N102" s="27"/>
      <c r="O102" s="27"/>
      <c r="P102" s="27"/>
      <c r="Q102" s="27"/>
    </row>
    <row r="103" spans="1:17" x14ac:dyDescent="0.2">
      <c r="A103" s="27" t="s">
        <v>87</v>
      </c>
      <c r="B103" s="40"/>
      <c r="C103" s="27" t="s">
        <v>90</v>
      </c>
      <c r="D103" s="27"/>
      <c r="E103" s="27"/>
      <c r="F103" s="27"/>
      <c r="G103" s="27"/>
      <c r="H103" s="27"/>
      <c r="I103" s="27"/>
      <c r="J103" s="27"/>
      <c r="K103" s="27"/>
      <c r="L103" s="27"/>
      <c r="M103" s="27"/>
      <c r="N103" s="27"/>
      <c r="O103" s="27"/>
      <c r="P103" s="27"/>
      <c r="Q103" s="27"/>
    </row>
    <row r="104" spans="1:17" x14ac:dyDescent="0.2">
      <c r="A104" s="27" t="s">
        <v>88</v>
      </c>
      <c r="B104" s="40"/>
      <c r="C104" s="27" t="s">
        <v>91</v>
      </c>
      <c r="D104" s="27"/>
      <c r="E104" s="27"/>
      <c r="F104" s="27"/>
      <c r="G104" s="27"/>
      <c r="H104" s="27"/>
      <c r="I104" s="27"/>
      <c r="J104" s="27"/>
      <c r="K104" s="27"/>
      <c r="L104" s="27"/>
      <c r="M104" s="27"/>
      <c r="N104" s="27"/>
      <c r="O104" s="27"/>
      <c r="P104" s="27"/>
      <c r="Q104" s="27"/>
    </row>
    <row r="105" spans="1:17" x14ac:dyDescent="0.2">
      <c r="A105" s="27"/>
      <c r="B105" s="31"/>
      <c r="C105" s="27"/>
      <c r="D105" s="27"/>
      <c r="E105" s="27"/>
      <c r="F105" s="27"/>
      <c r="G105" s="27"/>
      <c r="H105" s="27"/>
      <c r="I105" s="27"/>
      <c r="J105" s="27"/>
      <c r="K105" s="27"/>
      <c r="L105" s="27"/>
      <c r="M105" s="27"/>
      <c r="N105" s="27"/>
      <c r="O105" s="27"/>
      <c r="P105" s="27"/>
      <c r="Q105" s="27"/>
    </row>
    <row r="106" spans="1:17" x14ac:dyDescent="0.2">
      <c r="A106" s="27"/>
      <c r="B106" s="31"/>
      <c r="C106" s="27"/>
      <c r="D106" s="27"/>
      <c r="E106" s="27"/>
      <c r="F106" s="27"/>
      <c r="G106" s="27"/>
      <c r="H106" s="27"/>
      <c r="I106" s="27"/>
      <c r="J106" s="27"/>
      <c r="K106" s="27"/>
      <c r="L106" s="27"/>
      <c r="M106" s="27"/>
      <c r="N106" s="27"/>
      <c r="O106" s="27"/>
      <c r="P106" s="27"/>
      <c r="Q106" s="27"/>
    </row>
    <row r="107" spans="1:17" x14ac:dyDescent="0.2">
      <c r="A107" s="27"/>
      <c r="B107" s="31"/>
      <c r="C107" s="27"/>
      <c r="D107" s="27"/>
      <c r="E107" s="27"/>
      <c r="F107" s="27"/>
      <c r="G107" s="27"/>
      <c r="H107" s="27"/>
      <c r="I107" s="27"/>
      <c r="J107" s="27"/>
      <c r="K107" s="27"/>
      <c r="L107" s="27"/>
      <c r="M107" s="27"/>
      <c r="N107" s="27"/>
      <c r="O107" s="27"/>
      <c r="P107" s="27"/>
      <c r="Q107" s="27"/>
    </row>
    <row r="108" spans="1:17" x14ac:dyDescent="0.2">
      <c r="A108" s="27"/>
      <c r="B108" s="31"/>
      <c r="C108" s="27"/>
      <c r="D108" s="27"/>
      <c r="E108" s="27"/>
      <c r="F108" s="27"/>
      <c r="G108" s="27"/>
      <c r="H108" s="27"/>
      <c r="I108" s="27"/>
      <c r="J108" s="27"/>
      <c r="K108" s="27"/>
      <c r="L108" s="27"/>
      <c r="M108" s="27"/>
      <c r="N108" s="27"/>
      <c r="O108" s="27"/>
      <c r="P108" s="27"/>
      <c r="Q108" s="27"/>
    </row>
    <row r="109" spans="1:17" x14ac:dyDescent="0.2">
      <c r="A109" s="27"/>
      <c r="B109" s="31"/>
      <c r="C109" s="27"/>
      <c r="D109" s="27"/>
      <c r="E109" s="27"/>
      <c r="F109" s="27"/>
      <c r="G109" s="27"/>
      <c r="H109" s="27"/>
      <c r="I109" s="27"/>
      <c r="J109" s="27"/>
      <c r="K109" s="27"/>
      <c r="L109" s="27"/>
      <c r="M109" s="27"/>
      <c r="N109" s="27"/>
      <c r="O109" s="27"/>
      <c r="P109" s="27"/>
      <c r="Q109" s="27"/>
    </row>
    <row r="110" spans="1:17" x14ac:dyDescent="0.2">
      <c r="A110" s="27"/>
      <c r="B110" s="31"/>
      <c r="C110" s="27"/>
      <c r="D110" s="27"/>
      <c r="E110" s="27"/>
      <c r="F110" s="27"/>
      <c r="G110" s="27"/>
      <c r="H110" s="27"/>
      <c r="I110" s="27"/>
      <c r="J110" s="27"/>
      <c r="K110" s="27"/>
      <c r="L110" s="27"/>
      <c r="M110" s="27"/>
      <c r="N110" s="27"/>
      <c r="O110" s="27"/>
      <c r="P110" s="27"/>
      <c r="Q110" s="27"/>
    </row>
    <row r="111" spans="1:17" x14ac:dyDescent="0.2">
      <c r="A111" s="27"/>
      <c r="B111" s="31"/>
      <c r="C111" s="27"/>
      <c r="D111" s="27"/>
      <c r="E111" s="27"/>
      <c r="F111" s="27"/>
      <c r="G111" s="27"/>
      <c r="H111" s="27"/>
      <c r="I111" s="27"/>
      <c r="J111" s="27"/>
      <c r="K111" s="27"/>
      <c r="L111" s="27"/>
      <c r="M111" s="27"/>
      <c r="N111" s="27"/>
      <c r="O111" s="27"/>
      <c r="P111" s="27"/>
      <c r="Q111" s="27"/>
    </row>
    <row r="112" spans="1:17" x14ac:dyDescent="0.2">
      <c r="A112" s="27"/>
      <c r="B112" s="31"/>
      <c r="C112" s="27"/>
      <c r="D112" s="27"/>
      <c r="E112" s="27"/>
      <c r="F112" s="27"/>
      <c r="G112" s="27"/>
      <c r="H112" s="27"/>
      <c r="I112" s="27"/>
      <c r="J112" s="27"/>
      <c r="K112" s="27"/>
      <c r="L112" s="27"/>
      <c r="M112" s="27"/>
      <c r="N112" s="27"/>
      <c r="O112" s="27"/>
      <c r="P112" s="27"/>
      <c r="Q112" s="27"/>
    </row>
    <row r="113" spans="1:17" x14ac:dyDescent="0.2">
      <c r="A113" s="27"/>
      <c r="B113" s="31"/>
      <c r="C113" s="27"/>
      <c r="D113" s="27"/>
      <c r="E113" s="27"/>
      <c r="F113" s="27"/>
      <c r="G113" s="27"/>
      <c r="H113" s="27"/>
      <c r="I113" s="27"/>
      <c r="J113" s="27"/>
      <c r="K113" s="27"/>
      <c r="L113" s="27"/>
      <c r="M113" s="27"/>
      <c r="N113" s="27"/>
      <c r="O113" s="27"/>
      <c r="P113" s="27"/>
      <c r="Q113" s="27"/>
    </row>
    <row r="114" spans="1:17" x14ac:dyDescent="0.2">
      <c r="A114" s="27"/>
      <c r="B114" s="31"/>
      <c r="C114" s="27"/>
      <c r="D114" s="27"/>
      <c r="E114" s="27"/>
      <c r="F114" s="27"/>
      <c r="G114" s="27"/>
      <c r="H114" s="27"/>
      <c r="I114" s="27"/>
      <c r="J114" s="27"/>
      <c r="K114" s="27"/>
      <c r="L114" s="27"/>
      <c r="M114" s="27"/>
      <c r="N114" s="27"/>
      <c r="O114" s="27"/>
      <c r="P114" s="27"/>
      <c r="Q114" s="27"/>
    </row>
    <row r="115" spans="1:17" x14ac:dyDescent="0.2">
      <c r="A115" s="27"/>
      <c r="B115" s="31"/>
      <c r="C115" s="27"/>
      <c r="D115" s="27"/>
      <c r="E115" s="27"/>
      <c r="F115" s="27"/>
      <c r="G115" s="27"/>
      <c r="H115" s="27"/>
      <c r="I115" s="27"/>
      <c r="J115" s="27"/>
      <c r="K115" s="27"/>
      <c r="L115" s="27"/>
      <c r="M115" s="27"/>
      <c r="N115" s="27"/>
      <c r="O115" s="27"/>
      <c r="P115" s="27"/>
      <c r="Q115" s="27"/>
    </row>
    <row r="116" spans="1:17" x14ac:dyDescent="0.2">
      <c r="A116" s="27"/>
      <c r="B116" s="31"/>
      <c r="C116" s="27"/>
      <c r="D116" s="27"/>
      <c r="E116" s="27"/>
      <c r="F116" s="27"/>
      <c r="G116" s="27"/>
      <c r="H116" s="27"/>
      <c r="I116" s="27"/>
      <c r="J116" s="27"/>
      <c r="K116" s="27"/>
      <c r="L116" s="27"/>
      <c r="M116" s="27"/>
      <c r="N116" s="27"/>
      <c r="O116" s="27"/>
      <c r="P116" s="27"/>
      <c r="Q116" s="27"/>
    </row>
    <row r="117" spans="1:17" x14ac:dyDescent="0.2">
      <c r="A117" s="27"/>
      <c r="B117" s="31"/>
      <c r="C117" s="27"/>
      <c r="D117" s="27"/>
      <c r="E117" s="27"/>
      <c r="F117" s="27"/>
      <c r="G117" s="27"/>
      <c r="H117" s="27"/>
      <c r="I117" s="27"/>
      <c r="J117" s="27"/>
      <c r="K117" s="27"/>
      <c r="L117" s="27"/>
      <c r="M117" s="27"/>
      <c r="N117" s="27"/>
      <c r="O117" s="27"/>
      <c r="P117" s="27"/>
      <c r="Q117" s="27"/>
    </row>
    <row r="118" spans="1:17" x14ac:dyDescent="0.2">
      <c r="A118" s="27"/>
      <c r="B118" s="31"/>
      <c r="C118" s="27"/>
      <c r="D118" s="27"/>
      <c r="E118" s="27"/>
      <c r="F118" s="27"/>
      <c r="G118" s="27"/>
      <c r="H118" s="27"/>
      <c r="I118" s="27"/>
      <c r="J118" s="27"/>
      <c r="K118" s="27"/>
      <c r="L118" s="27"/>
      <c r="M118" s="27"/>
      <c r="N118" s="27"/>
      <c r="O118" s="27"/>
      <c r="P118" s="27"/>
      <c r="Q118" s="27"/>
    </row>
    <row r="119" spans="1:17" x14ac:dyDescent="0.2">
      <c r="A119" s="27"/>
      <c r="B119" s="31"/>
      <c r="C119" s="27"/>
      <c r="D119" s="27"/>
      <c r="E119" s="27"/>
      <c r="F119" s="27"/>
      <c r="G119" s="27"/>
      <c r="H119" s="27"/>
      <c r="I119" s="27"/>
      <c r="J119" s="27"/>
      <c r="K119" s="27"/>
      <c r="L119" s="27"/>
      <c r="M119" s="27"/>
      <c r="N119" s="27"/>
      <c r="O119" s="27"/>
      <c r="P119" s="27"/>
      <c r="Q119" s="27"/>
    </row>
    <row r="120" spans="1:17" x14ac:dyDescent="0.2">
      <c r="A120" s="27"/>
      <c r="B120" s="31"/>
      <c r="C120" s="27"/>
      <c r="D120" s="27"/>
      <c r="E120" s="27"/>
      <c r="F120" s="27"/>
      <c r="G120" s="27"/>
      <c r="H120" s="27"/>
      <c r="I120" s="27"/>
      <c r="J120" s="27"/>
      <c r="K120" s="27"/>
      <c r="L120" s="27"/>
      <c r="M120" s="27"/>
      <c r="N120" s="27"/>
      <c r="O120" s="27"/>
      <c r="P120" s="27"/>
      <c r="Q120" s="27"/>
    </row>
    <row r="121" spans="1:17" x14ac:dyDescent="0.2">
      <c r="A121" s="27"/>
      <c r="B121" s="31"/>
      <c r="C121" s="27"/>
      <c r="D121" s="27"/>
      <c r="E121" s="27"/>
      <c r="F121" s="27"/>
      <c r="G121" s="27"/>
      <c r="H121" s="27"/>
      <c r="I121" s="27"/>
      <c r="J121" s="27"/>
      <c r="K121" s="27"/>
      <c r="L121" s="27"/>
      <c r="M121" s="27"/>
      <c r="N121" s="27"/>
      <c r="O121" s="27"/>
      <c r="P121" s="27"/>
      <c r="Q121" s="27"/>
    </row>
    <row r="122" spans="1:17" x14ac:dyDescent="0.2">
      <c r="A122" s="27"/>
      <c r="B122" s="31"/>
      <c r="C122" s="27"/>
      <c r="D122" s="27"/>
      <c r="E122" s="27"/>
      <c r="F122" s="27"/>
      <c r="G122" s="27"/>
      <c r="H122" s="27"/>
      <c r="I122" s="27"/>
      <c r="J122" s="27"/>
      <c r="K122" s="27"/>
      <c r="L122" s="27"/>
      <c r="M122" s="27"/>
      <c r="N122" s="27"/>
      <c r="O122" s="27"/>
      <c r="P122" s="27"/>
      <c r="Q122" s="27"/>
    </row>
    <row r="123" spans="1:17" x14ac:dyDescent="0.2">
      <c r="A123" s="27"/>
      <c r="B123" s="31"/>
      <c r="C123" s="27"/>
      <c r="D123" s="27"/>
      <c r="E123" s="27"/>
      <c r="F123" s="27"/>
      <c r="G123" s="27"/>
      <c r="H123" s="27"/>
      <c r="I123" s="27"/>
      <c r="J123" s="27"/>
      <c r="K123" s="27"/>
      <c r="L123" s="27"/>
      <c r="M123" s="27"/>
      <c r="N123" s="27"/>
      <c r="O123" s="27"/>
      <c r="P123" s="27"/>
      <c r="Q123" s="27"/>
    </row>
    <row r="124" spans="1:17" x14ac:dyDescent="0.2">
      <c r="A124" s="27"/>
      <c r="B124" s="31"/>
      <c r="C124" s="27"/>
      <c r="D124" s="27"/>
      <c r="E124" s="27"/>
      <c r="F124" s="27"/>
      <c r="G124" s="27"/>
      <c r="H124" s="27"/>
      <c r="I124" s="27"/>
      <c r="J124" s="27"/>
      <c r="K124" s="27"/>
      <c r="L124" s="27"/>
      <c r="M124" s="27"/>
      <c r="N124" s="27"/>
      <c r="O124" s="27"/>
      <c r="P124" s="27"/>
      <c r="Q124" s="27"/>
    </row>
    <row r="125" spans="1:17" x14ac:dyDescent="0.2">
      <c r="A125" s="27"/>
      <c r="B125" s="31"/>
      <c r="C125" s="27"/>
      <c r="D125" s="27"/>
      <c r="E125" s="27"/>
      <c r="F125" s="27"/>
      <c r="G125" s="27"/>
      <c r="H125" s="27"/>
      <c r="I125" s="27"/>
      <c r="J125" s="27"/>
      <c r="K125" s="27"/>
      <c r="L125" s="27"/>
      <c r="M125" s="27"/>
      <c r="N125" s="27"/>
      <c r="O125" s="27"/>
      <c r="P125" s="27"/>
      <c r="Q125" s="27"/>
    </row>
    <row r="126" spans="1:17" x14ac:dyDescent="0.2">
      <c r="A126" s="27"/>
      <c r="B126" s="31"/>
      <c r="C126" s="27"/>
      <c r="D126" s="27"/>
      <c r="E126" s="27"/>
      <c r="F126" s="27"/>
      <c r="G126" s="27"/>
      <c r="H126" s="27"/>
      <c r="I126" s="27"/>
      <c r="J126" s="27"/>
      <c r="K126" s="27"/>
      <c r="L126" s="27"/>
      <c r="M126" s="27"/>
      <c r="N126" s="27"/>
      <c r="O126" s="27"/>
      <c r="P126" s="27"/>
      <c r="Q126" s="27"/>
    </row>
    <row r="127" spans="1:17" x14ac:dyDescent="0.2">
      <c r="A127" s="27"/>
      <c r="B127" s="31"/>
      <c r="C127" s="27"/>
      <c r="D127" s="27"/>
      <c r="E127" s="27"/>
      <c r="F127" s="27"/>
      <c r="G127" s="27"/>
      <c r="H127" s="27"/>
      <c r="I127" s="27"/>
      <c r="J127" s="27"/>
      <c r="K127" s="27"/>
      <c r="L127" s="27"/>
      <c r="M127" s="27"/>
      <c r="N127" s="27"/>
      <c r="O127" s="27"/>
      <c r="P127" s="27"/>
      <c r="Q127" s="27"/>
    </row>
    <row r="128" spans="1:17" x14ac:dyDescent="0.2">
      <c r="A128" s="27"/>
      <c r="B128" s="31"/>
      <c r="C128" s="27"/>
      <c r="D128" s="27"/>
      <c r="E128" s="27"/>
      <c r="F128" s="27"/>
      <c r="G128" s="27"/>
      <c r="H128" s="27"/>
      <c r="I128" s="27"/>
      <c r="J128" s="27"/>
      <c r="K128" s="27"/>
      <c r="L128" s="27"/>
      <c r="M128" s="27"/>
      <c r="N128" s="27"/>
      <c r="O128" s="27"/>
      <c r="P128" s="27"/>
      <c r="Q128" s="27"/>
    </row>
    <row r="129" spans="1:17" x14ac:dyDescent="0.2">
      <c r="A129" s="27"/>
      <c r="B129" s="31"/>
      <c r="C129" s="27"/>
      <c r="D129" s="27"/>
      <c r="E129" s="27"/>
      <c r="F129" s="27"/>
      <c r="G129" s="27"/>
      <c r="H129" s="27"/>
      <c r="I129" s="27"/>
      <c r="J129" s="27"/>
      <c r="K129" s="27"/>
      <c r="L129" s="27"/>
      <c r="M129" s="27"/>
      <c r="N129" s="27"/>
      <c r="O129" s="27"/>
      <c r="P129" s="27"/>
      <c r="Q129" s="27"/>
    </row>
    <row r="130" spans="1:17" x14ac:dyDescent="0.2">
      <c r="A130" s="27"/>
      <c r="B130" s="31"/>
      <c r="C130" s="27"/>
      <c r="D130" s="27"/>
      <c r="E130" s="27"/>
      <c r="F130" s="27"/>
      <c r="G130" s="27"/>
      <c r="H130" s="27"/>
      <c r="I130" s="27"/>
      <c r="J130" s="27"/>
      <c r="K130" s="27"/>
      <c r="L130" s="27"/>
      <c r="M130" s="27"/>
      <c r="N130" s="27"/>
      <c r="O130" s="27"/>
      <c r="P130" s="27"/>
      <c r="Q130" s="27"/>
    </row>
    <row r="131" spans="1:17" x14ac:dyDescent="0.2">
      <c r="A131" s="27"/>
      <c r="B131" s="31"/>
      <c r="C131" s="27"/>
      <c r="D131" s="27"/>
      <c r="E131" s="27"/>
      <c r="F131" s="27"/>
      <c r="G131" s="27"/>
      <c r="H131" s="27"/>
      <c r="I131" s="27"/>
      <c r="J131" s="27"/>
      <c r="K131" s="27"/>
      <c r="L131" s="27"/>
      <c r="M131" s="27"/>
      <c r="N131" s="27"/>
      <c r="O131" s="27"/>
      <c r="P131" s="27"/>
      <c r="Q131" s="27"/>
    </row>
    <row r="132" spans="1:17" x14ac:dyDescent="0.2">
      <c r="A132" s="27"/>
      <c r="B132" s="31"/>
      <c r="C132" s="27"/>
      <c r="D132" s="27"/>
      <c r="E132" s="27"/>
      <c r="F132" s="27"/>
      <c r="G132" s="27"/>
      <c r="H132" s="27"/>
      <c r="I132" s="27"/>
      <c r="J132" s="27"/>
      <c r="K132" s="27"/>
      <c r="L132" s="27"/>
      <c r="M132" s="27"/>
      <c r="N132" s="27"/>
      <c r="O132" s="27"/>
      <c r="P132" s="27"/>
      <c r="Q132" s="27"/>
    </row>
    <row r="133" spans="1:17" x14ac:dyDescent="0.2">
      <c r="A133" s="27"/>
      <c r="B133" s="31"/>
      <c r="C133" s="27"/>
      <c r="D133" s="27"/>
      <c r="E133" s="27"/>
      <c r="F133" s="27"/>
      <c r="G133" s="27"/>
      <c r="H133" s="27"/>
      <c r="I133" s="27"/>
      <c r="J133" s="27"/>
      <c r="K133" s="27"/>
      <c r="L133" s="27"/>
      <c r="M133" s="27"/>
      <c r="N133" s="27"/>
      <c r="O133" s="27"/>
      <c r="P133" s="27"/>
      <c r="Q133" s="27"/>
    </row>
    <row r="134" spans="1:17" x14ac:dyDescent="0.2">
      <c r="A134" s="27"/>
      <c r="B134" s="31"/>
      <c r="C134" s="27"/>
      <c r="D134" s="27"/>
      <c r="E134" s="27"/>
      <c r="F134" s="27"/>
      <c r="G134" s="27"/>
      <c r="H134" s="27"/>
      <c r="I134" s="27"/>
      <c r="J134" s="27"/>
      <c r="K134" s="27"/>
      <c r="L134" s="27"/>
      <c r="M134" s="27"/>
      <c r="N134" s="27"/>
      <c r="O134" s="27"/>
      <c r="P134" s="27"/>
      <c r="Q134" s="27"/>
    </row>
    <row r="135" spans="1:17" x14ac:dyDescent="0.2">
      <c r="A135" s="27"/>
      <c r="B135" s="31"/>
      <c r="C135" s="27"/>
      <c r="D135" s="27"/>
      <c r="E135" s="27"/>
      <c r="F135" s="27"/>
      <c r="G135" s="27"/>
      <c r="H135" s="27"/>
      <c r="I135" s="27"/>
      <c r="J135" s="27"/>
      <c r="K135" s="27"/>
      <c r="L135" s="27"/>
      <c r="M135" s="27"/>
      <c r="N135" s="27"/>
      <c r="O135" s="27"/>
      <c r="P135" s="27"/>
      <c r="Q135" s="27"/>
    </row>
    <row r="136" spans="1:17" x14ac:dyDescent="0.2">
      <c r="A136" s="27"/>
      <c r="B136" s="31"/>
      <c r="C136" s="27"/>
      <c r="D136" s="27"/>
      <c r="E136" s="27"/>
      <c r="F136" s="27"/>
      <c r="G136" s="27"/>
      <c r="H136" s="27"/>
      <c r="I136" s="27"/>
      <c r="J136" s="27"/>
      <c r="K136" s="27"/>
      <c r="L136" s="27"/>
      <c r="M136" s="27"/>
      <c r="N136" s="27"/>
      <c r="O136" s="27"/>
      <c r="P136" s="27"/>
      <c r="Q136" s="27"/>
    </row>
    <row r="137" spans="1:17" x14ac:dyDescent="0.2">
      <c r="A137" s="27"/>
      <c r="B137" s="31"/>
      <c r="C137" s="27"/>
      <c r="D137" s="27"/>
      <c r="E137" s="27"/>
      <c r="F137" s="27"/>
      <c r="G137" s="27"/>
      <c r="H137" s="27"/>
      <c r="I137" s="27"/>
      <c r="J137" s="27"/>
      <c r="K137" s="27"/>
      <c r="L137" s="27"/>
      <c r="M137" s="27"/>
      <c r="N137" s="27"/>
      <c r="O137" s="27"/>
      <c r="P137" s="27"/>
      <c r="Q137" s="27"/>
    </row>
    <row r="138" spans="1:17" x14ac:dyDescent="0.2">
      <c r="A138" s="27"/>
      <c r="B138" s="31"/>
      <c r="C138" s="27"/>
      <c r="D138" s="27"/>
      <c r="E138" s="27"/>
      <c r="F138" s="27"/>
      <c r="G138" s="27"/>
      <c r="H138" s="27"/>
      <c r="I138" s="27"/>
      <c r="J138" s="27"/>
      <c r="K138" s="27"/>
      <c r="L138" s="27"/>
      <c r="M138" s="27"/>
      <c r="N138" s="27"/>
      <c r="O138" s="27"/>
      <c r="P138" s="27"/>
      <c r="Q138" s="27"/>
    </row>
    <row r="139" spans="1:17" x14ac:dyDescent="0.2">
      <c r="A139" s="27"/>
      <c r="B139" s="31"/>
      <c r="C139" s="27"/>
      <c r="D139" s="27"/>
      <c r="E139" s="27"/>
      <c r="F139" s="27"/>
      <c r="G139" s="27"/>
      <c r="H139" s="27"/>
      <c r="I139" s="27"/>
      <c r="J139" s="27"/>
      <c r="K139" s="27"/>
      <c r="L139" s="27"/>
      <c r="M139" s="27"/>
      <c r="N139" s="27"/>
      <c r="O139" s="27"/>
      <c r="P139" s="27"/>
      <c r="Q139" s="27"/>
    </row>
    <row r="140" spans="1:17" x14ac:dyDescent="0.2">
      <c r="A140" s="27"/>
      <c r="B140" s="31"/>
      <c r="C140" s="27"/>
      <c r="D140" s="27"/>
      <c r="E140" s="27"/>
      <c r="F140" s="27"/>
      <c r="G140" s="27"/>
      <c r="H140" s="27"/>
      <c r="I140" s="27"/>
      <c r="J140" s="27"/>
      <c r="K140" s="27"/>
      <c r="L140" s="27"/>
      <c r="M140" s="27"/>
      <c r="N140" s="27"/>
      <c r="O140" s="27"/>
      <c r="P140" s="27"/>
      <c r="Q140" s="27"/>
    </row>
    <row r="141" spans="1:17" x14ac:dyDescent="0.2">
      <c r="A141" s="27"/>
      <c r="B141" s="31"/>
      <c r="C141" s="27"/>
      <c r="D141" s="27"/>
      <c r="E141" s="27"/>
      <c r="F141" s="27"/>
      <c r="G141" s="27"/>
      <c r="H141" s="27"/>
      <c r="I141" s="27"/>
      <c r="J141" s="27"/>
      <c r="K141" s="27"/>
      <c r="L141" s="27"/>
      <c r="M141" s="27"/>
      <c r="N141" s="27"/>
      <c r="O141" s="27"/>
      <c r="P141" s="27"/>
      <c r="Q141" s="27"/>
    </row>
    <row r="142" spans="1:17" x14ac:dyDescent="0.2">
      <c r="A142" s="27"/>
      <c r="B142" s="31"/>
      <c r="C142" s="27"/>
      <c r="D142" s="27"/>
      <c r="E142" s="27"/>
      <c r="F142" s="27"/>
      <c r="G142" s="27"/>
      <c r="H142" s="27"/>
      <c r="I142" s="27"/>
      <c r="J142" s="27"/>
      <c r="K142" s="27"/>
      <c r="L142" s="27"/>
      <c r="M142" s="27"/>
      <c r="N142" s="27"/>
      <c r="O142" s="27"/>
      <c r="P142" s="27"/>
      <c r="Q142" s="27"/>
    </row>
    <row r="143" spans="1:17" x14ac:dyDescent="0.2">
      <c r="A143" s="27"/>
      <c r="B143" s="31"/>
      <c r="C143" s="27"/>
      <c r="D143" s="27"/>
      <c r="E143" s="27"/>
      <c r="F143" s="27"/>
      <c r="G143" s="27"/>
      <c r="H143" s="27"/>
      <c r="I143" s="27"/>
      <c r="J143" s="27"/>
      <c r="K143" s="27"/>
      <c r="L143" s="27"/>
      <c r="M143" s="27"/>
      <c r="N143" s="27"/>
      <c r="O143" s="27"/>
      <c r="P143" s="27"/>
      <c r="Q143" s="27"/>
    </row>
    <row r="144" spans="1:17" x14ac:dyDescent="0.2">
      <c r="A144" s="27"/>
      <c r="B144" s="31"/>
      <c r="C144" s="27"/>
      <c r="D144" s="27"/>
      <c r="E144" s="27"/>
      <c r="F144" s="27"/>
      <c r="G144" s="27"/>
      <c r="H144" s="27"/>
      <c r="I144" s="27"/>
      <c r="J144" s="27"/>
      <c r="K144" s="27"/>
      <c r="L144" s="27"/>
      <c r="M144" s="27"/>
      <c r="N144" s="27"/>
      <c r="O144" s="27"/>
      <c r="P144" s="27"/>
      <c r="Q144" s="27"/>
    </row>
    <row r="145" spans="1:17" x14ac:dyDescent="0.2">
      <c r="A145" s="27"/>
      <c r="B145" s="31"/>
      <c r="C145" s="27"/>
      <c r="D145" s="27"/>
      <c r="E145" s="27"/>
      <c r="F145" s="27"/>
      <c r="G145" s="27"/>
      <c r="H145" s="27"/>
      <c r="I145" s="27"/>
      <c r="J145" s="27"/>
      <c r="K145" s="27"/>
      <c r="L145" s="27"/>
      <c r="M145" s="27"/>
      <c r="N145" s="27"/>
      <c r="O145" s="27"/>
      <c r="P145" s="27"/>
      <c r="Q145" s="27"/>
    </row>
    <row r="146" spans="1:17" x14ac:dyDescent="0.2">
      <c r="A146" s="27"/>
      <c r="B146" s="31"/>
      <c r="C146" s="27"/>
      <c r="D146" s="27"/>
      <c r="E146" s="27"/>
      <c r="F146" s="27"/>
      <c r="G146" s="27"/>
      <c r="H146" s="27"/>
      <c r="I146" s="27"/>
      <c r="J146" s="27"/>
      <c r="K146" s="27"/>
      <c r="L146" s="27"/>
      <c r="M146" s="27"/>
      <c r="N146" s="27"/>
      <c r="O146" s="27"/>
      <c r="P146" s="27"/>
      <c r="Q146" s="27"/>
    </row>
    <row r="147" spans="1:17" x14ac:dyDescent="0.2">
      <c r="A147" s="27"/>
      <c r="B147" s="31"/>
      <c r="C147" s="27"/>
      <c r="D147" s="27"/>
      <c r="E147" s="27"/>
      <c r="F147" s="27"/>
      <c r="G147" s="27"/>
      <c r="H147" s="27"/>
      <c r="I147" s="27"/>
      <c r="J147" s="27"/>
      <c r="K147" s="27"/>
      <c r="L147" s="27"/>
      <c r="M147" s="27"/>
      <c r="N147" s="27"/>
      <c r="O147" s="27"/>
      <c r="P147" s="27"/>
      <c r="Q147" s="27"/>
    </row>
    <row r="148" spans="1:17" x14ac:dyDescent="0.2">
      <c r="A148" s="27"/>
      <c r="B148" s="31"/>
      <c r="C148" s="27"/>
      <c r="D148" s="27"/>
      <c r="E148" s="27"/>
      <c r="F148" s="27"/>
      <c r="G148" s="27"/>
      <c r="H148" s="27"/>
      <c r="I148" s="27"/>
      <c r="J148" s="27"/>
      <c r="K148" s="27"/>
      <c r="L148" s="27"/>
      <c r="M148" s="27"/>
      <c r="N148" s="27"/>
      <c r="O148" s="27"/>
      <c r="P148" s="27"/>
      <c r="Q148" s="27"/>
    </row>
    <row r="149" spans="1:17" x14ac:dyDescent="0.2">
      <c r="A149" s="27"/>
      <c r="B149" s="31"/>
      <c r="C149" s="27"/>
      <c r="D149" s="27"/>
      <c r="E149" s="27"/>
      <c r="F149" s="27"/>
      <c r="G149" s="27"/>
      <c r="H149" s="27"/>
      <c r="I149" s="27"/>
      <c r="J149" s="27"/>
      <c r="K149" s="27"/>
      <c r="L149" s="27"/>
      <c r="M149" s="27"/>
      <c r="N149" s="27"/>
      <c r="O149" s="27"/>
      <c r="P149" s="27"/>
      <c r="Q149" s="27"/>
    </row>
    <row r="150" spans="1:17" x14ac:dyDescent="0.2">
      <c r="A150" s="27"/>
      <c r="B150" s="31"/>
      <c r="C150" s="27"/>
      <c r="D150" s="27"/>
      <c r="E150" s="27"/>
      <c r="F150" s="27"/>
      <c r="G150" s="27"/>
      <c r="H150" s="27"/>
      <c r="I150" s="27"/>
      <c r="J150" s="27"/>
      <c r="K150" s="27"/>
      <c r="L150" s="27"/>
      <c r="M150" s="27"/>
      <c r="N150" s="27"/>
      <c r="O150" s="27"/>
      <c r="P150" s="27"/>
      <c r="Q150" s="27"/>
    </row>
    <row r="151" spans="1:17" x14ac:dyDescent="0.2">
      <c r="A151" s="27"/>
      <c r="B151" s="31"/>
      <c r="C151" s="27"/>
      <c r="D151" s="27"/>
      <c r="E151" s="27"/>
      <c r="F151" s="27"/>
      <c r="G151" s="27"/>
      <c r="H151" s="27"/>
      <c r="I151" s="27"/>
      <c r="J151" s="27"/>
      <c r="K151" s="27"/>
      <c r="L151" s="27"/>
      <c r="M151" s="27"/>
      <c r="N151" s="27"/>
      <c r="O151" s="27"/>
      <c r="P151" s="27"/>
      <c r="Q151" s="27"/>
    </row>
    <row r="152" spans="1:17" x14ac:dyDescent="0.2">
      <c r="A152" s="27"/>
      <c r="B152" s="31"/>
      <c r="C152" s="27"/>
      <c r="D152" s="27"/>
      <c r="E152" s="27"/>
      <c r="F152" s="27"/>
      <c r="G152" s="27"/>
      <c r="H152" s="27"/>
      <c r="I152" s="27"/>
      <c r="J152" s="27"/>
      <c r="K152" s="27"/>
      <c r="L152" s="27"/>
      <c r="M152" s="27"/>
      <c r="N152" s="27"/>
      <c r="O152" s="27"/>
      <c r="P152" s="27"/>
      <c r="Q152" s="27"/>
    </row>
    <row r="153" spans="1:17" x14ac:dyDescent="0.2">
      <c r="A153" s="27"/>
      <c r="B153" s="31"/>
      <c r="C153" s="27"/>
      <c r="D153" s="27"/>
      <c r="E153" s="27"/>
      <c r="F153" s="27"/>
      <c r="G153" s="27"/>
      <c r="H153" s="27"/>
      <c r="I153" s="27"/>
      <c r="J153" s="27"/>
      <c r="K153" s="27"/>
      <c r="L153" s="27"/>
      <c r="M153" s="27"/>
      <c r="N153" s="27"/>
      <c r="O153" s="27"/>
      <c r="P153" s="27"/>
      <c r="Q153" s="27"/>
    </row>
    <row r="154" spans="1:17" x14ac:dyDescent="0.2">
      <c r="A154" s="27"/>
      <c r="B154" s="31"/>
      <c r="C154" s="27"/>
      <c r="D154" s="27"/>
      <c r="E154" s="27"/>
      <c r="F154" s="27"/>
      <c r="G154" s="27"/>
      <c r="H154" s="27"/>
      <c r="I154" s="27"/>
      <c r="J154" s="27"/>
      <c r="K154" s="27"/>
      <c r="L154" s="27"/>
      <c r="M154" s="27"/>
      <c r="N154" s="27"/>
      <c r="O154" s="27"/>
      <c r="P154" s="27"/>
      <c r="Q154" s="27"/>
    </row>
    <row r="155" spans="1:17" x14ac:dyDescent="0.2">
      <c r="A155" s="27"/>
      <c r="B155" s="31"/>
      <c r="C155" s="27"/>
      <c r="D155" s="27"/>
      <c r="E155" s="27"/>
      <c r="F155" s="27"/>
      <c r="G155" s="27"/>
      <c r="H155" s="27"/>
      <c r="I155" s="27"/>
      <c r="J155" s="27"/>
      <c r="K155" s="27"/>
      <c r="L155" s="27"/>
      <c r="M155" s="27"/>
      <c r="N155" s="27"/>
      <c r="O155" s="27"/>
      <c r="P155" s="27"/>
      <c r="Q155" s="27"/>
    </row>
    <row r="156" spans="1:17" x14ac:dyDescent="0.2">
      <c r="A156" s="27"/>
      <c r="B156" s="31"/>
      <c r="C156" s="27"/>
      <c r="D156" s="27"/>
      <c r="E156" s="27"/>
      <c r="F156" s="27"/>
      <c r="G156" s="27"/>
      <c r="H156" s="27"/>
      <c r="I156" s="27"/>
      <c r="J156" s="27"/>
      <c r="K156" s="27"/>
      <c r="L156" s="27"/>
      <c r="M156" s="27"/>
      <c r="N156" s="27"/>
      <c r="O156" s="27"/>
      <c r="P156" s="27"/>
      <c r="Q156" s="27"/>
    </row>
    <row r="157" spans="1:17" x14ac:dyDescent="0.2">
      <c r="A157" s="27"/>
      <c r="B157" s="31"/>
      <c r="C157" s="27"/>
      <c r="D157" s="27"/>
      <c r="E157" s="27"/>
      <c r="F157" s="27"/>
      <c r="G157" s="27"/>
      <c r="H157" s="27"/>
      <c r="I157" s="27"/>
      <c r="J157" s="27"/>
      <c r="K157" s="27"/>
      <c r="L157" s="27"/>
      <c r="M157" s="27"/>
      <c r="N157" s="27"/>
      <c r="O157" s="27"/>
      <c r="P157" s="27"/>
      <c r="Q157" s="27"/>
    </row>
    <row r="158" spans="1:17" x14ac:dyDescent="0.2">
      <c r="A158" s="27"/>
      <c r="B158" s="31"/>
      <c r="C158" s="27"/>
      <c r="D158" s="27"/>
      <c r="E158" s="27"/>
      <c r="F158" s="27"/>
      <c r="G158" s="27"/>
      <c r="H158" s="27"/>
      <c r="I158" s="27"/>
      <c r="J158" s="27"/>
      <c r="K158" s="27"/>
      <c r="L158" s="27"/>
      <c r="M158" s="27"/>
      <c r="N158" s="27"/>
      <c r="O158" s="27"/>
      <c r="P158" s="27"/>
      <c r="Q158" s="27"/>
    </row>
    <row r="159" spans="1:17" x14ac:dyDescent="0.2">
      <c r="A159" s="27"/>
      <c r="B159" s="31"/>
      <c r="C159" s="27"/>
      <c r="D159" s="27"/>
      <c r="E159" s="27"/>
      <c r="F159" s="27"/>
      <c r="G159" s="27"/>
      <c r="H159" s="27"/>
      <c r="I159" s="27"/>
      <c r="J159" s="27"/>
      <c r="K159" s="27"/>
      <c r="L159" s="27"/>
      <c r="M159" s="27"/>
      <c r="N159" s="27"/>
      <c r="O159" s="27"/>
      <c r="P159" s="27"/>
      <c r="Q159" s="27"/>
    </row>
    <row r="160" spans="1:17" x14ac:dyDescent="0.2">
      <c r="A160" s="27"/>
      <c r="B160" s="31"/>
      <c r="C160" s="27"/>
      <c r="D160" s="27"/>
      <c r="E160" s="27"/>
      <c r="F160" s="27"/>
      <c r="G160" s="27"/>
      <c r="H160" s="27"/>
      <c r="I160" s="27"/>
      <c r="J160" s="27"/>
      <c r="K160" s="27"/>
      <c r="L160" s="27"/>
      <c r="M160" s="27"/>
      <c r="N160" s="27"/>
      <c r="O160" s="27"/>
      <c r="P160" s="27"/>
      <c r="Q160" s="27"/>
    </row>
    <row r="161" spans="1:17" x14ac:dyDescent="0.2">
      <c r="A161" s="27"/>
      <c r="B161" s="31"/>
      <c r="C161" s="27"/>
      <c r="D161" s="27"/>
      <c r="E161" s="27"/>
      <c r="F161" s="27"/>
      <c r="G161" s="27"/>
      <c r="H161" s="27"/>
      <c r="I161" s="27"/>
      <c r="J161" s="27"/>
      <c r="K161" s="27"/>
      <c r="L161" s="27"/>
      <c r="M161" s="27"/>
      <c r="N161" s="27"/>
      <c r="O161" s="27"/>
      <c r="P161" s="27"/>
      <c r="Q161" s="27"/>
    </row>
    <row r="162" spans="1:17" x14ac:dyDescent="0.2">
      <c r="A162" s="27"/>
      <c r="B162" s="31"/>
      <c r="C162" s="27"/>
      <c r="D162" s="27"/>
      <c r="E162" s="27"/>
      <c r="F162" s="27"/>
      <c r="G162" s="27"/>
      <c r="H162" s="27"/>
      <c r="I162" s="27"/>
      <c r="J162" s="27"/>
      <c r="K162" s="27"/>
      <c r="L162" s="27"/>
      <c r="M162" s="27"/>
      <c r="N162" s="27"/>
      <c r="O162" s="27"/>
      <c r="P162" s="27"/>
      <c r="Q162" s="27"/>
    </row>
    <row r="163" spans="1:17" x14ac:dyDescent="0.2">
      <c r="A163" s="27"/>
      <c r="B163" s="31"/>
      <c r="C163" s="27"/>
      <c r="D163" s="27"/>
      <c r="E163" s="27"/>
      <c r="F163" s="27"/>
      <c r="G163" s="27"/>
      <c r="H163" s="27"/>
      <c r="I163" s="27"/>
      <c r="J163" s="27"/>
      <c r="K163" s="27"/>
      <c r="L163" s="27"/>
      <c r="M163" s="27"/>
      <c r="N163" s="27"/>
      <c r="O163" s="27"/>
      <c r="P163" s="27"/>
      <c r="Q163" s="27"/>
    </row>
    <row r="164" spans="1:17" x14ac:dyDescent="0.2">
      <c r="A164" s="27"/>
      <c r="B164" s="31"/>
      <c r="C164" s="27"/>
      <c r="D164" s="27"/>
      <c r="E164" s="27"/>
      <c r="F164" s="27"/>
      <c r="G164" s="27"/>
      <c r="H164" s="27"/>
      <c r="I164" s="27"/>
      <c r="J164" s="27"/>
      <c r="K164" s="27"/>
      <c r="L164" s="27"/>
      <c r="M164" s="27"/>
      <c r="N164" s="27"/>
      <c r="O164" s="27"/>
      <c r="P164" s="27"/>
      <c r="Q164" s="27"/>
    </row>
    <row r="165" spans="1:17" x14ac:dyDescent="0.2">
      <c r="A165" s="27"/>
      <c r="B165" s="31"/>
      <c r="C165" s="27"/>
      <c r="D165" s="27"/>
      <c r="E165" s="27"/>
      <c r="F165" s="27"/>
      <c r="G165" s="27"/>
      <c r="H165" s="27"/>
      <c r="I165" s="27"/>
      <c r="J165" s="27"/>
      <c r="K165" s="27"/>
      <c r="L165" s="27"/>
      <c r="M165" s="27"/>
      <c r="N165" s="27"/>
      <c r="O165" s="27"/>
      <c r="P165" s="27"/>
      <c r="Q165" s="27"/>
    </row>
    <row r="166" spans="1:17" x14ac:dyDescent="0.2">
      <c r="A166" s="27"/>
      <c r="B166" s="31"/>
      <c r="C166" s="27"/>
      <c r="D166" s="27"/>
      <c r="E166" s="27"/>
      <c r="F166" s="27"/>
      <c r="G166" s="27"/>
      <c r="H166" s="27"/>
      <c r="I166" s="27"/>
      <c r="J166" s="27"/>
      <c r="K166" s="27"/>
      <c r="L166" s="27"/>
      <c r="M166" s="27"/>
      <c r="N166" s="27"/>
      <c r="O166" s="27"/>
      <c r="P166" s="27"/>
      <c r="Q166" s="27"/>
    </row>
    <row r="167" spans="1:17" x14ac:dyDescent="0.2">
      <c r="A167" s="27"/>
      <c r="B167" s="31"/>
      <c r="C167" s="27"/>
      <c r="D167" s="27"/>
      <c r="E167" s="27"/>
      <c r="F167" s="27"/>
      <c r="G167" s="27"/>
      <c r="H167" s="27"/>
      <c r="I167" s="27"/>
      <c r="J167" s="27"/>
      <c r="K167" s="27"/>
      <c r="L167" s="27"/>
      <c r="M167" s="27"/>
      <c r="N167" s="27"/>
      <c r="O167" s="27"/>
      <c r="P167" s="27"/>
      <c r="Q167" s="27"/>
    </row>
    <row r="168" spans="1:17" x14ac:dyDescent="0.2">
      <c r="A168" s="27"/>
      <c r="B168" s="31"/>
      <c r="C168" s="27"/>
      <c r="D168" s="27"/>
      <c r="E168" s="27"/>
      <c r="F168" s="27"/>
      <c r="G168" s="27"/>
      <c r="H168" s="27"/>
      <c r="I168" s="27"/>
      <c r="J168" s="27"/>
      <c r="K168" s="27"/>
      <c r="L168" s="27"/>
      <c r="M168" s="27"/>
      <c r="N168" s="27"/>
      <c r="O168" s="27"/>
      <c r="P168" s="27"/>
      <c r="Q168" s="27"/>
    </row>
    <row r="169" spans="1:17" x14ac:dyDescent="0.2">
      <c r="A169" s="27"/>
      <c r="B169" s="31"/>
      <c r="C169" s="27"/>
      <c r="D169" s="27"/>
      <c r="E169" s="27"/>
      <c r="F169" s="27"/>
      <c r="G169" s="27"/>
      <c r="H169" s="27"/>
      <c r="I169" s="27"/>
      <c r="J169" s="27"/>
      <c r="K169" s="27"/>
      <c r="L169" s="27"/>
      <c r="M169" s="27"/>
      <c r="N169" s="27"/>
      <c r="O169" s="27"/>
      <c r="P169" s="27"/>
      <c r="Q169" s="27"/>
    </row>
    <row r="170" spans="1:17" x14ac:dyDescent="0.2">
      <c r="A170" s="27"/>
      <c r="B170" s="31"/>
      <c r="C170" s="27"/>
      <c r="D170" s="27"/>
      <c r="E170" s="27"/>
      <c r="F170" s="27"/>
      <c r="G170" s="27"/>
      <c r="H170" s="27"/>
      <c r="I170" s="27"/>
      <c r="J170" s="27"/>
      <c r="K170" s="27"/>
      <c r="L170" s="27"/>
      <c r="M170" s="27"/>
      <c r="N170" s="27"/>
      <c r="O170" s="27"/>
      <c r="P170" s="27"/>
      <c r="Q170" s="27"/>
    </row>
    <row r="171" spans="1:17" x14ac:dyDescent="0.2">
      <c r="A171" s="27"/>
      <c r="B171" s="31"/>
      <c r="C171" s="27"/>
      <c r="D171" s="27"/>
      <c r="E171" s="27"/>
      <c r="F171" s="27"/>
      <c r="G171" s="27"/>
      <c r="H171" s="27"/>
      <c r="I171" s="27"/>
      <c r="J171" s="27"/>
      <c r="K171" s="27"/>
      <c r="L171" s="27"/>
      <c r="M171" s="27"/>
      <c r="N171" s="27"/>
      <c r="O171" s="27"/>
      <c r="P171" s="27"/>
      <c r="Q171" s="27"/>
    </row>
    <row r="172" spans="1:17" x14ac:dyDescent="0.2">
      <c r="A172" s="27"/>
      <c r="B172" s="31"/>
      <c r="C172" s="27"/>
      <c r="D172" s="27"/>
      <c r="E172" s="27"/>
      <c r="F172" s="27"/>
      <c r="G172" s="27"/>
      <c r="H172" s="27"/>
      <c r="I172" s="27"/>
      <c r="J172" s="27"/>
      <c r="K172" s="27"/>
      <c r="L172" s="27"/>
      <c r="M172" s="27"/>
      <c r="N172" s="27"/>
      <c r="O172" s="27"/>
      <c r="P172" s="27"/>
      <c r="Q172" s="27"/>
    </row>
    <row r="173" spans="1:17" x14ac:dyDescent="0.2">
      <c r="A173" s="27"/>
      <c r="B173" s="31"/>
      <c r="C173" s="27"/>
      <c r="D173" s="27"/>
      <c r="E173" s="27"/>
      <c r="F173" s="27"/>
      <c r="G173" s="27"/>
      <c r="H173" s="27"/>
      <c r="I173" s="27"/>
      <c r="J173" s="27"/>
      <c r="K173" s="27"/>
      <c r="L173" s="27"/>
      <c r="M173" s="27"/>
      <c r="N173" s="27"/>
      <c r="O173" s="27"/>
      <c r="P173" s="27"/>
      <c r="Q173" s="27"/>
    </row>
    <row r="174" spans="1:17" x14ac:dyDescent="0.2">
      <c r="A174" s="27"/>
      <c r="B174" s="31"/>
      <c r="C174" s="27"/>
      <c r="D174" s="27"/>
      <c r="E174" s="27"/>
      <c r="F174" s="27"/>
      <c r="G174" s="27"/>
      <c r="H174" s="27"/>
      <c r="I174" s="27"/>
      <c r="J174" s="27"/>
      <c r="K174" s="27"/>
      <c r="L174" s="27"/>
      <c r="M174" s="27"/>
      <c r="N174" s="27"/>
      <c r="O174" s="27"/>
      <c r="P174" s="27"/>
      <c r="Q174" s="27"/>
    </row>
    <row r="175" spans="1:17" x14ac:dyDescent="0.2">
      <c r="A175" s="27"/>
      <c r="B175" s="31"/>
      <c r="C175" s="27"/>
      <c r="D175" s="27"/>
      <c r="E175" s="27"/>
      <c r="F175" s="27"/>
      <c r="G175" s="27"/>
      <c r="H175" s="27"/>
      <c r="I175" s="27"/>
      <c r="J175" s="27"/>
      <c r="K175" s="27"/>
      <c r="L175" s="27"/>
      <c r="M175" s="27"/>
      <c r="N175" s="27"/>
      <c r="O175" s="27"/>
      <c r="P175" s="27"/>
      <c r="Q175" s="27"/>
    </row>
    <row r="176" spans="1:17" x14ac:dyDescent="0.2">
      <c r="A176" s="27"/>
      <c r="B176" s="31"/>
      <c r="C176" s="27"/>
      <c r="D176" s="27"/>
      <c r="E176" s="27"/>
      <c r="F176" s="27"/>
      <c r="G176" s="27"/>
      <c r="H176" s="27"/>
      <c r="I176" s="27"/>
      <c r="J176" s="27"/>
      <c r="K176" s="27"/>
      <c r="L176" s="27"/>
      <c r="M176" s="27"/>
      <c r="N176" s="27"/>
      <c r="O176" s="27"/>
      <c r="P176" s="27"/>
      <c r="Q176" s="27"/>
    </row>
    <row r="177" spans="1:17" x14ac:dyDescent="0.2">
      <c r="A177" s="27"/>
      <c r="B177" s="31"/>
      <c r="C177" s="27"/>
      <c r="D177" s="27"/>
      <c r="E177" s="27"/>
      <c r="F177" s="27"/>
      <c r="G177" s="27"/>
      <c r="H177" s="27"/>
      <c r="I177" s="27"/>
      <c r="J177" s="27"/>
      <c r="K177" s="27"/>
      <c r="L177" s="27"/>
      <c r="M177" s="27"/>
      <c r="N177" s="27"/>
      <c r="O177" s="27"/>
      <c r="P177" s="27"/>
      <c r="Q177" s="27"/>
    </row>
  </sheetData>
  <mergeCells count="21">
    <mergeCell ref="C87:C88"/>
    <mergeCell ref="A5:A6"/>
    <mergeCell ref="F5:F6"/>
    <mergeCell ref="D7:E7"/>
    <mergeCell ref="B5:C6"/>
    <mergeCell ref="B7:C7"/>
    <mergeCell ref="C78:C79"/>
    <mergeCell ref="C60:C65"/>
    <mergeCell ref="A1:Q1"/>
    <mergeCell ref="A3:Q3"/>
    <mergeCell ref="M5:Q5"/>
    <mergeCell ref="C44:C45"/>
    <mergeCell ref="C51:C52"/>
    <mergeCell ref="M7:Q7"/>
    <mergeCell ref="J5:J6"/>
    <mergeCell ref="K5:L6"/>
    <mergeCell ref="D5:E6"/>
    <mergeCell ref="G5:H6"/>
    <mergeCell ref="G7:H7"/>
    <mergeCell ref="K7:L7"/>
    <mergeCell ref="A2:Q2"/>
  </mergeCells>
  <conditionalFormatting sqref="K8:K88">
    <cfRule type="containsText" dxfId="279" priority="1" operator="containsText" text="Kurang memadai">
      <formula>NOT(ISERROR(SEARCH("Kurang memadai",K8)))</formula>
    </cfRule>
    <cfRule type="expression" dxfId="278" priority="8">
      <formula>$M8=MAX($M8:$P8)</formula>
    </cfRule>
    <cfRule type="expression" dxfId="277" priority="789">
      <formula>$O8=MAX($M8:$P8)</formula>
    </cfRule>
    <cfRule type="expression" dxfId="276" priority="792">
      <formula>$M8+$N8&gt;$O8+$P8</formula>
    </cfRule>
  </conditionalFormatting>
  <conditionalFormatting sqref="G8 G60:G64 D60:D64">
    <cfRule type="expression" dxfId="275" priority="311">
      <formula>E8=4</formula>
    </cfRule>
    <cfRule type="expression" dxfId="274" priority="312">
      <formula>E8=3</formula>
    </cfRule>
    <cfRule type="expression" dxfId="273" priority="313">
      <formula>E8=2</formula>
    </cfRule>
    <cfRule type="expression" dxfId="272" priority="314">
      <formula>E8=1</formula>
    </cfRule>
  </conditionalFormatting>
  <conditionalFormatting sqref="G13">
    <cfRule type="expression" dxfId="271" priority="307">
      <formula>H13=4</formula>
    </cfRule>
    <cfRule type="expression" dxfId="270" priority="308">
      <formula>H13=3</formula>
    </cfRule>
    <cfRule type="expression" dxfId="269" priority="309">
      <formula>H13=2</formula>
    </cfRule>
    <cfRule type="expression" dxfId="268" priority="310">
      <formula>H13=1</formula>
    </cfRule>
  </conditionalFormatting>
  <conditionalFormatting sqref="G16">
    <cfRule type="expression" dxfId="267" priority="303">
      <formula>H16=4</formula>
    </cfRule>
    <cfRule type="expression" dxfId="266" priority="304">
      <formula>H16=3</formula>
    </cfRule>
    <cfRule type="expression" dxfId="265" priority="305">
      <formula>H16=2</formula>
    </cfRule>
    <cfRule type="expression" dxfId="264" priority="306">
      <formula>H16=1</formula>
    </cfRule>
  </conditionalFormatting>
  <conditionalFormatting sqref="G17">
    <cfRule type="expression" dxfId="263" priority="299">
      <formula>H17=4</formula>
    </cfRule>
    <cfRule type="expression" dxfId="262" priority="300">
      <formula>H17=3</formula>
    </cfRule>
    <cfRule type="expression" dxfId="261" priority="301">
      <formula>H17=2</formula>
    </cfRule>
    <cfRule type="expression" dxfId="260" priority="302">
      <formula>H17=1</formula>
    </cfRule>
  </conditionalFormatting>
  <conditionalFormatting sqref="G22">
    <cfRule type="expression" dxfId="259" priority="295">
      <formula>H22=4</formula>
    </cfRule>
    <cfRule type="expression" dxfId="258" priority="296">
      <formula>H22=3</formula>
    </cfRule>
    <cfRule type="expression" dxfId="257" priority="297">
      <formula>H22=2</formula>
    </cfRule>
    <cfRule type="expression" dxfId="256" priority="298">
      <formula>H22=1</formula>
    </cfRule>
  </conditionalFormatting>
  <conditionalFormatting sqref="G23">
    <cfRule type="expression" dxfId="255" priority="291">
      <formula>H23=4</formula>
    </cfRule>
    <cfRule type="expression" dxfId="254" priority="292">
      <formula>H23=3</formula>
    </cfRule>
    <cfRule type="expression" dxfId="253" priority="293">
      <formula>H23=2</formula>
    </cfRule>
    <cfRule type="expression" dxfId="252" priority="294">
      <formula>H23=1</formula>
    </cfRule>
  </conditionalFormatting>
  <conditionalFormatting sqref="G24">
    <cfRule type="expression" dxfId="251" priority="287">
      <formula>H24=4</formula>
    </cfRule>
    <cfRule type="expression" dxfId="250" priority="288">
      <formula>H24=3</formula>
    </cfRule>
    <cfRule type="expression" dxfId="249" priority="289">
      <formula>H24=2</formula>
    </cfRule>
    <cfRule type="expression" dxfId="248" priority="290">
      <formula>H24=1</formula>
    </cfRule>
  </conditionalFormatting>
  <conditionalFormatting sqref="G25">
    <cfRule type="expression" dxfId="247" priority="283">
      <formula>H25=4</formula>
    </cfRule>
    <cfRule type="expression" dxfId="246" priority="284">
      <formula>H25=3</formula>
    </cfRule>
    <cfRule type="expression" dxfId="245" priority="285">
      <formula>H25=2</formula>
    </cfRule>
    <cfRule type="expression" dxfId="244" priority="286">
      <formula>H25=1</formula>
    </cfRule>
  </conditionalFormatting>
  <conditionalFormatting sqref="G26">
    <cfRule type="expression" dxfId="243" priority="279">
      <formula>H26=4</formula>
    </cfRule>
    <cfRule type="expression" dxfId="242" priority="280">
      <formula>H26=3</formula>
    </cfRule>
    <cfRule type="expression" dxfId="241" priority="281">
      <formula>H26=2</formula>
    </cfRule>
    <cfRule type="expression" dxfId="240" priority="282">
      <formula>H26=1</formula>
    </cfRule>
  </conditionalFormatting>
  <conditionalFormatting sqref="G27">
    <cfRule type="expression" dxfId="239" priority="275">
      <formula>H27=4</formula>
    </cfRule>
    <cfRule type="expression" dxfId="238" priority="276">
      <formula>H27=3</formula>
    </cfRule>
    <cfRule type="expression" dxfId="237" priority="277">
      <formula>H27=2</formula>
    </cfRule>
    <cfRule type="expression" dxfId="236" priority="278">
      <formula>H27=1</formula>
    </cfRule>
  </conditionalFormatting>
  <conditionalFormatting sqref="G28">
    <cfRule type="expression" dxfId="235" priority="271">
      <formula>H28=4</formula>
    </cfRule>
    <cfRule type="expression" dxfId="234" priority="272">
      <formula>H28=3</formula>
    </cfRule>
    <cfRule type="expression" dxfId="233" priority="273">
      <formula>H28=2</formula>
    </cfRule>
    <cfRule type="expression" dxfId="232" priority="274">
      <formula>H28=1</formula>
    </cfRule>
  </conditionalFormatting>
  <conditionalFormatting sqref="G29">
    <cfRule type="expression" dxfId="231" priority="267">
      <formula>H29=4</formula>
    </cfRule>
    <cfRule type="expression" dxfId="230" priority="268">
      <formula>H29=3</formula>
    </cfRule>
    <cfRule type="expression" dxfId="229" priority="269">
      <formula>H29=2</formula>
    </cfRule>
    <cfRule type="expression" dxfId="228" priority="270">
      <formula>H29=1</formula>
    </cfRule>
  </conditionalFormatting>
  <conditionalFormatting sqref="G30">
    <cfRule type="expression" dxfId="227" priority="263">
      <formula>H30=4</formula>
    </cfRule>
    <cfRule type="expression" dxfId="226" priority="264">
      <formula>H30=3</formula>
    </cfRule>
    <cfRule type="expression" dxfId="225" priority="265">
      <formula>H30=2</formula>
    </cfRule>
    <cfRule type="expression" dxfId="224" priority="266">
      <formula>H30=1</formula>
    </cfRule>
  </conditionalFormatting>
  <conditionalFormatting sqref="G31">
    <cfRule type="expression" dxfId="223" priority="259">
      <formula>H31=4</formula>
    </cfRule>
    <cfRule type="expression" dxfId="222" priority="260">
      <formula>H31=3</formula>
    </cfRule>
    <cfRule type="expression" dxfId="221" priority="261">
      <formula>H31=2</formula>
    </cfRule>
    <cfRule type="expression" dxfId="220" priority="262">
      <formula>H31=1</formula>
    </cfRule>
  </conditionalFormatting>
  <conditionalFormatting sqref="G32">
    <cfRule type="expression" dxfId="219" priority="255">
      <formula>H32=4</formula>
    </cfRule>
    <cfRule type="expression" dxfId="218" priority="256">
      <formula>H32=3</formula>
    </cfRule>
    <cfRule type="expression" dxfId="217" priority="257">
      <formula>H32=2</formula>
    </cfRule>
    <cfRule type="expression" dxfId="216" priority="258">
      <formula>H32=1</formula>
    </cfRule>
  </conditionalFormatting>
  <conditionalFormatting sqref="G33">
    <cfRule type="expression" dxfId="215" priority="251">
      <formula>H33=4</formula>
    </cfRule>
    <cfRule type="expression" dxfId="214" priority="252">
      <formula>H33=3</formula>
    </cfRule>
    <cfRule type="expression" dxfId="213" priority="253">
      <formula>H33=2</formula>
    </cfRule>
    <cfRule type="expression" dxfId="212" priority="254">
      <formula>H33=1</formula>
    </cfRule>
  </conditionalFormatting>
  <conditionalFormatting sqref="G34">
    <cfRule type="expression" dxfId="211" priority="247">
      <formula>H34=4</formula>
    </cfRule>
    <cfRule type="expression" dxfId="210" priority="248">
      <formula>H34=3</formula>
    </cfRule>
    <cfRule type="expression" dxfId="209" priority="249">
      <formula>H34=2</formula>
    </cfRule>
    <cfRule type="expression" dxfId="208" priority="250">
      <formula>H34=1</formula>
    </cfRule>
  </conditionalFormatting>
  <conditionalFormatting sqref="G35">
    <cfRule type="expression" dxfId="207" priority="243">
      <formula>H35=4</formula>
    </cfRule>
    <cfRule type="expression" dxfId="206" priority="244">
      <formula>H35=3</formula>
    </cfRule>
    <cfRule type="expression" dxfId="205" priority="245">
      <formula>H35=2</formula>
    </cfRule>
    <cfRule type="expression" dxfId="204" priority="246">
      <formula>H35=1</formula>
    </cfRule>
  </conditionalFormatting>
  <conditionalFormatting sqref="G36">
    <cfRule type="expression" dxfId="203" priority="239">
      <formula>H36=4</formula>
    </cfRule>
    <cfRule type="expression" dxfId="202" priority="240">
      <formula>H36=3</formula>
    </cfRule>
    <cfRule type="expression" dxfId="201" priority="241">
      <formula>H36=2</formula>
    </cfRule>
    <cfRule type="expression" dxfId="200" priority="242">
      <formula>H36=1</formula>
    </cfRule>
  </conditionalFormatting>
  <conditionalFormatting sqref="G37">
    <cfRule type="expression" dxfId="199" priority="235">
      <formula>H37=4</formula>
    </cfRule>
    <cfRule type="expression" dxfId="198" priority="236">
      <formula>H37=3</formula>
    </cfRule>
    <cfRule type="expression" dxfId="197" priority="237">
      <formula>H37=2</formula>
    </cfRule>
    <cfRule type="expression" dxfId="196" priority="238">
      <formula>H37=1</formula>
    </cfRule>
  </conditionalFormatting>
  <conditionalFormatting sqref="G38">
    <cfRule type="expression" dxfId="195" priority="231">
      <formula>H38=4</formula>
    </cfRule>
    <cfRule type="expression" dxfId="194" priority="232">
      <formula>H38=3</formula>
    </cfRule>
    <cfRule type="expression" dxfId="193" priority="233">
      <formula>H38=2</formula>
    </cfRule>
    <cfRule type="expression" dxfId="192" priority="234">
      <formula>H38=1</formula>
    </cfRule>
  </conditionalFormatting>
  <conditionalFormatting sqref="G39">
    <cfRule type="expression" dxfId="191" priority="227">
      <formula>H39=4</formula>
    </cfRule>
    <cfRule type="expression" dxfId="190" priority="228">
      <formula>H39=3</formula>
    </cfRule>
    <cfRule type="expression" dxfId="189" priority="229">
      <formula>H39=2</formula>
    </cfRule>
    <cfRule type="expression" dxfId="188" priority="230">
      <formula>H39=1</formula>
    </cfRule>
  </conditionalFormatting>
  <conditionalFormatting sqref="G40">
    <cfRule type="expression" dxfId="187" priority="223">
      <formula>H40=4</formula>
    </cfRule>
    <cfRule type="expression" dxfId="186" priority="224">
      <formula>H40=3</formula>
    </cfRule>
    <cfRule type="expression" dxfId="185" priority="225">
      <formula>H40=2</formula>
    </cfRule>
    <cfRule type="expression" dxfId="184" priority="226">
      <formula>H40=1</formula>
    </cfRule>
  </conditionalFormatting>
  <conditionalFormatting sqref="G41">
    <cfRule type="expression" dxfId="183" priority="219">
      <formula>H41=4</formula>
    </cfRule>
    <cfRule type="expression" dxfId="182" priority="220">
      <formula>H41=3</formula>
    </cfRule>
    <cfRule type="expression" dxfId="181" priority="221">
      <formula>H41=2</formula>
    </cfRule>
    <cfRule type="expression" dxfId="180" priority="222">
      <formula>H41=1</formula>
    </cfRule>
  </conditionalFormatting>
  <conditionalFormatting sqref="G42">
    <cfRule type="expression" dxfId="179" priority="215">
      <formula>H42=4</formula>
    </cfRule>
    <cfRule type="expression" dxfId="178" priority="216">
      <formula>H42=3</formula>
    </cfRule>
    <cfRule type="expression" dxfId="177" priority="217">
      <formula>H42=2</formula>
    </cfRule>
    <cfRule type="expression" dxfId="176" priority="218">
      <formula>H42=1</formula>
    </cfRule>
  </conditionalFormatting>
  <conditionalFormatting sqref="G43">
    <cfRule type="expression" dxfId="175" priority="211">
      <formula>H43=4</formula>
    </cfRule>
    <cfRule type="expression" dxfId="174" priority="212">
      <formula>H43=3</formula>
    </cfRule>
    <cfRule type="expression" dxfId="173" priority="213">
      <formula>H43=2</formula>
    </cfRule>
    <cfRule type="expression" dxfId="172" priority="214">
      <formula>H43=1</formula>
    </cfRule>
  </conditionalFormatting>
  <conditionalFormatting sqref="G44">
    <cfRule type="expression" dxfId="171" priority="207">
      <formula>H44=4</formula>
    </cfRule>
    <cfRule type="expression" dxfId="170" priority="208">
      <formula>H44=3</formula>
    </cfRule>
    <cfRule type="expression" dxfId="169" priority="209">
      <formula>H44=2</formula>
    </cfRule>
    <cfRule type="expression" dxfId="168" priority="210">
      <formula>H44=1</formula>
    </cfRule>
  </conditionalFormatting>
  <conditionalFormatting sqref="G45">
    <cfRule type="expression" dxfId="167" priority="203">
      <formula>H45=4</formula>
    </cfRule>
    <cfRule type="expression" dxfId="166" priority="204">
      <formula>H45=3</formula>
    </cfRule>
    <cfRule type="expression" dxfId="165" priority="205">
      <formula>H45=2</formula>
    </cfRule>
    <cfRule type="expression" dxfId="164" priority="206">
      <formula>H45=1</formula>
    </cfRule>
  </conditionalFormatting>
  <conditionalFormatting sqref="G46">
    <cfRule type="expression" dxfId="163" priority="199">
      <formula>H46=4</formula>
    </cfRule>
    <cfRule type="expression" dxfId="162" priority="200">
      <formula>H46=3</formula>
    </cfRule>
    <cfRule type="expression" dxfId="161" priority="201">
      <formula>H46=2</formula>
    </cfRule>
    <cfRule type="expression" dxfId="160" priority="202">
      <formula>H46=1</formula>
    </cfRule>
  </conditionalFormatting>
  <conditionalFormatting sqref="G47">
    <cfRule type="expression" dxfId="159" priority="195">
      <formula>H47=4</formula>
    </cfRule>
    <cfRule type="expression" dxfId="158" priority="196">
      <formula>H47=3</formula>
    </cfRule>
    <cfRule type="expression" dxfId="157" priority="197">
      <formula>H47=2</formula>
    </cfRule>
    <cfRule type="expression" dxfId="156" priority="198">
      <formula>H47=1</formula>
    </cfRule>
  </conditionalFormatting>
  <conditionalFormatting sqref="G48">
    <cfRule type="expression" dxfId="155" priority="191">
      <formula>H48=4</formula>
    </cfRule>
    <cfRule type="expression" dxfId="154" priority="192">
      <formula>H48=3</formula>
    </cfRule>
    <cfRule type="expression" dxfId="153" priority="193">
      <formula>H48=2</formula>
    </cfRule>
    <cfRule type="expression" dxfId="152" priority="194">
      <formula>H48=1</formula>
    </cfRule>
  </conditionalFormatting>
  <conditionalFormatting sqref="G49">
    <cfRule type="expression" dxfId="151" priority="187">
      <formula>H49=4</formula>
    </cfRule>
    <cfRule type="expression" dxfId="150" priority="188">
      <formula>H49=3</formula>
    </cfRule>
    <cfRule type="expression" dxfId="149" priority="189">
      <formula>H49=2</formula>
    </cfRule>
    <cfRule type="expression" dxfId="148" priority="190">
      <formula>H49=1</formula>
    </cfRule>
  </conditionalFormatting>
  <conditionalFormatting sqref="G50">
    <cfRule type="expression" dxfId="147" priority="183">
      <formula>H50=4</formula>
    </cfRule>
    <cfRule type="expression" dxfId="146" priority="184">
      <formula>H50=3</formula>
    </cfRule>
    <cfRule type="expression" dxfId="145" priority="185">
      <formula>H50=2</formula>
    </cfRule>
    <cfRule type="expression" dxfId="144" priority="186">
      <formula>H50=1</formula>
    </cfRule>
  </conditionalFormatting>
  <conditionalFormatting sqref="G51">
    <cfRule type="expression" dxfId="143" priority="179">
      <formula>H51=4</formula>
    </cfRule>
    <cfRule type="expression" dxfId="142" priority="180">
      <formula>H51=3</formula>
    </cfRule>
    <cfRule type="expression" dxfId="141" priority="181">
      <formula>H51=2</formula>
    </cfRule>
    <cfRule type="expression" dxfId="140" priority="182">
      <formula>H51=1</formula>
    </cfRule>
  </conditionalFormatting>
  <conditionalFormatting sqref="G52">
    <cfRule type="expression" dxfId="139" priority="175">
      <formula>H52=4</formula>
    </cfRule>
    <cfRule type="expression" dxfId="138" priority="176">
      <formula>H52=3</formula>
    </cfRule>
    <cfRule type="expression" dxfId="137" priority="177">
      <formula>H52=2</formula>
    </cfRule>
    <cfRule type="expression" dxfId="136" priority="178">
      <formula>H52=1</formula>
    </cfRule>
  </conditionalFormatting>
  <conditionalFormatting sqref="G53">
    <cfRule type="expression" dxfId="135" priority="171">
      <formula>H53=4</formula>
    </cfRule>
    <cfRule type="expression" dxfId="134" priority="172">
      <formula>H53=3</formula>
    </cfRule>
    <cfRule type="expression" dxfId="133" priority="173">
      <formula>H53=2</formula>
    </cfRule>
    <cfRule type="expression" dxfId="132" priority="174">
      <formula>H53=1</formula>
    </cfRule>
  </conditionalFormatting>
  <conditionalFormatting sqref="G54">
    <cfRule type="expression" dxfId="131" priority="167">
      <formula>H54=4</formula>
    </cfRule>
    <cfRule type="expression" dxfId="130" priority="168">
      <formula>H54=3</formula>
    </cfRule>
    <cfRule type="expression" dxfId="129" priority="169">
      <formula>H54=2</formula>
    </cfRule>
    <cfRule type="expression" dxfId="128" priority="170">
      <formula>H54=1</formula>
    </cfRule>
  </conditionalFormatting>
  <conditionalFormatting sqref="G55">
    <cfRule type="expression" dxfId="127" priority="163">
      <formula>H55=4</formula>
    </cfRule>
    <cfRule type="expression" dxfId="126" priority="164">
      <formula>H55=3</formula>
    </cfRule>
    <cfRule type="expression" dxfId="125" priority="165">
      <formula>H55=2</formula>
    </cfRule>
    <cfRule type="expression" dxfId="124" priority="166">
      <formula>H55=1</formula>
    </cfRule>
  </conditionalFormatting>
  <conditionalFormatting sqref="G56">
    <cfRule type="expression" dxfId="123" priority="159">
      <formula>H56=4</formula>
    </cfRule>
    <cfRule type="expression" dxfId="122" priority="160">
      <formula>H56=3</formula>
    </cfRule>
    <cfRule type="expression" dxfId="121" priority="161">
      <formula>H56=2</formula>
    </cfRule>
    <cfRule type="expression" dxfId="120" priority="162">
      <formula>H56=1</formula>
    </cfRule>
  </conditionalFormatting>
  <conditionalFormatting sqref="G57">
    <cfRule type="expression" dxfId="119" priority="155">
      <formula>H57=4</formula>
    </cfRule>
    <cfRule type="expression" dxfId="118" priority="156">
      <formula>H57=3</formula>
    </cfRule>
    <cfRule type="expression" dxfId="117" priority="157">
      <formula>H57=2</formula>
    </cfRule>
    <cfRule type="expression" dxfId="116" priority="158">
      <formula>H57=1</formula>
    </cfRule>
  </conditionalFormatting>
  <conditionalFormatting sqref="G58">
    <cfRule type="expression" dxfId="115" priority="151">
      <formula>H58=4</formula>
    </cfRule>
    <cfRule type="expression" dxfId="114" priority="152">
      <formula>H58=3</formula>
    </cfRule>
    <cfRule type="expression" dxfId="113" priority="153">
      <formula>H58=2</formula>
    </cfRule>
    <cfRule type="expression" dxfId="112" priority="154">
      <formula>H58=1</formula>
    </cfRule>
  </conditionalFormatting>
  <conditionalFormatting sqref="G59">
    <cfRule type="expression" dxfId="111" priority="147">
      <formula>H59=4</formula>
    </cfRule>
    <cfRule type="expression" dxfId="110" priority="148">
      <formula>H59=3</formula>
    </cfRule>
    <cfRule type="expression" dxfId="109" priority="149">
      <formula>H59=2</formula>
    </cfRule>
    <cfRule type="expression" dxfId="108" priority="150">
      <formula>H59=1</formula>
    </cfRule>
  </conditionalFormatting>
  <conditionalFormatting sqref="G65">
    <cfRule type="expression" dxfId="107" priority="139">
      <formula>H65=4</formula>
    </cfRule>
    <cfRule type="expression" dxfId="106" priority="140">
      <formula>H65=3</formula>
    </cfRule>
    <cfRule type="expression" dxfId="105" priority="141">
      <formula>H65=2</formula>
    </cfRule>
    <cfRule type="expression" dxfId="104" priority="142">
      <formula>H65=1</formula>
    </cfRule>
  </conditionalFormatting>
  <conditionalFormatting sqref="G66">
    <cfRule type="expression" dxfId="103" priority="135">
      <formula>H66=4</formula>
    </cfRule>
    <cfRule type="expression" dxfId="102" priority="136">
      <formula>H66=3</formula>
    </cfRule>
    <cfRule type="expression" dxfId="101" priority="137">
      <formula>H66=2</formula>
    </cfRule>
    <cfRule type="expression" dxfId="100" priority="138">
      <formula>H66=1</formula>
    </cfRule>
  </conditionalFormatting>
  <conditionalFormatting sqref="G67">
    <cfRule type="expression" dxfId="99" priority="131">
      <formula>H67=4</formula>
    </cfRule>
    <cfRule type="expression" dxfId="98" priority="132">
      <formula>H67=3</formula>
    </cfRule>
    <cfRule type="expression" dxfId="97" priority="133">
      <formula>H67=2</formula>
    </cfRule>
    <cfRule type="expression" dxfId="96" priority="134">
      <formula>H67=1</formula>
    </cfRule>
  </conditionalFormatting>
  <conditionalFormatting sqref="G68">
    <cfRule type="expression" dxfId="95" priority="127">
      <formula>H68=4</formula>
    </cfRule>
    <cfRule type="expression" dxfId="94" priority="128">
      <formula>H68=3</formula>
    </cfRule>
    <cfRule type="expression" dxfId="93" priority="129">
      <formula>H68=2</formula>
    </cfRule>
    <cfRule type="expression" dxfId="92" priority="130">
      <formula>H68=1</formula>
    </cfRule>
  </conditionalFormatting>
  <conditionalFormatting sqref="G69">
    <cfRule type="expression" dxfId="91" priority="123">
      <formula>H69=4</formula>
    </cfRule>
    <cfRule type="expression" dxfId="90" priority="124">
      <formula>H69=3</formula>
    </cfRule>
    <cfRule type="expression" dxfId="89" priority="125">
      <formula>H69=2</formula>
    </cfRule>
    <cfRule type="expression" dxfId="88" priority="126">
      <formula>H69=1</formula>
    </cfRule>
  </conditionalFormatting>
  <conditionalFormatting sqref="G70">
    <cfRule type="expression" dxfId="87" priority="119">
      <formula>H70=4</formula>
    </cfRule>
    <cfRule type="expression" dxfId="86" priority="120">
      <formula>H70=3</formula>
    </cfRule>
    <cfRule type="expression" dxfId="85" priority="121">
      <formula>H70=2</formula>
    </cfRule>
    <cfRule type="expression" dxfId="84" priority="122">
      <formula>H70=1</formula>
    </cfRule>
  </conditionalFormatting>
  <conditionalFormatting sqref="G71">
    <cfRule type="expression" dxfId="83" priority="115">
      <formula>H71=4</formula>
    </cfRule>
    <cfRule type="expression" dxfId="82" priority="116">
      <formula>H71=3</formula>
    </cfRule>
    <cfRule type="expression" dxfId="81" priority="117">
      <formula>H71=2</formula>
    </cfRule>
    <cfRule type="expression" dxfId="80" priority="118">
      <formula>H71=1</formula>
    </cfRule>
  </conditionalFormatting>
  <conditionalFormatting sqref="G72">
    <cfRule type="expression" dxfId="79" priority="111">
      <formula>H72=4</formula>
    </cfRule>
    <cfRule type="expression" dxfId="78" priority="112">
      <formula>H72=3</formula>
    </cfRule>
    <cfRule type="expression" dxfId="77" priority="113">
      <formula>H72=2</formula>
    </cfRule>
    <cfRule type="expression" dxfId="76" priority="114">
      <formula>H72=1</formula>
    </cfRule>
  </conditionalFormatting>
  <conditionalFormatting sqref="G73:G74">
    <cfRule type="expression" dxfId="75" priority="107">
      <formula>H73=4</formula>
    </cfRule>
    <cfRule type="expression" dxfId="74" priority="108">
      <formula>H73=3</formula>
    </cfRule>
    <cfRule type="expression" dxfId="73" priority="109">
      <formula>H73=2</formula>
    </cfRule>
    <cfRule type="expression" dxfId="72" priority="110">
      <formula>H73=1</formula>
    </cfRule>
  </conditionalFormatting>
  <conditionalFormatting sqref="G75">
    <cfRule type="expression" dxfId="71" priority="103">
      <formula>H75=4</formula>
    </cfRule>
    <cfRule type="expression" dxfId="70" priority="104">
      <formula>H75=3</formula>
    </cfRule>
    <cfRule type="expression" dxfId="69" priority="105">
      <formula>H75=2</formula>
    </cfRule>
    <cfRule type="expression" dxfId="68" priority="106">
      <formula>H75=1</formula>
    </cfRule>
  </conditionalFormatting>
  <conditionalFormatting sqref="G76">
    <cfRule type="expression" dxfId="67" priority="99">
      <formula>H76=4</formula>
    </cfRule>
    <cfRule type="expression" dxfId="66" priority="100">
      <formula>H76=3</formula>
    </cfRule>
    <cfRule type="expression" dxfId="65" priority="101">
      <formula>H76=2</formula>
    </cfRule>
    <cfRule type="expression" dxfId="64" priority="102">
      <formula>H76=1</formula>
    </cfRule>
  </conditionalFormatting>
  <conditionalFormatting sqref="G77">
    <cfRule type="expression" dxfId="63" priority="95">
      <formula>H77=4</formula>
    </cfRule>
    <cfRule type="expression" dxfId="62" priority="96">
      <formula>H77=3</formula>
    </cfRule>
    <cfRule type="expression" dxfId="61" priority="97">
      <formula>H77=2</formula>
    </cfRule>
    <cfRule type="expression" dxfId="60" priority="98">
      <formula>H77=1</formula>
    </cfRule>
  </conditionalFormatting>
  <conditionalFormatting sqref="G78">
    <cfRule type="expression" dxfId="59" priority="91">
      <formula>H78=4</formula>
    </cfRule>
    <cfRule type="expression" dxfId="58" priority="92">
      <formula>H78=3</formula>
    </cfRule>
    <cfRule type="expression" dxfId="57" priority="93">
      <formula>H78=2</formula>
    </cfRule>
    <cfRule type="expression" dxfId="56" priority="94">
      <formula>H78=1</formula>
    </cfRule>
  </conditionalFormatting>
  <conditionalFormatting sqref="G79">
    <cfRule type="expression" dxfId="55" priority="87">
      <formula>H79=4</formula>
    </cfRule>
    <cfRule type="expression" dxfId="54" priority="88">
      <formula>H79=3</formula>
    </cfRule>
    <cfRule type="expression" dxfId="53" priority="89">
      <formula>H79=2</formula>
    </cfRule>
    <cfRule type="expression" dxfId="52" priority="90">
      <formula>H79=1</formula>
    </cfRule>
  </conditionalFormatting>
  <conditionalFormatting sqref="G80">
    <cfRule type="expression" dxfId="51" priority="83">
      <formula>H80=4</formula>
    </cfRule>
    <cfRule type="expression" dxfId="50" priority="84">
      <formula>H80=3</formula>
    </cfRule>
    <cfRule type="expression" dxfId="49" priority="85">
      <formula>H80=2</formula>
    </cfRule>
    <cfRule type="expression" dxfId="48" priority="86">
      <formula>H80=1</formula>
    </cfRule>
  </conditionalFormatting>
  <conditionalFormatting sqref="G81">
    <cfRule type="expression" dxfId="47" priority="79">
      <formula>H81=4</formula>
    </cfRule>
    <cfRule type="expression" dxfId="46" priority="80">
      <formula>H81=3</formula>
    </cfRule>
    <cfRule type="expression" dxfId="45" priority="81">
      <formula>H81=2</formula>
    </cfRule>
    <cfRule type="expression" dxfId="44" priority="82">
      <formula>H81=1</formula>
    </cfRule>
  </conditionalFormatting>
  <conditionalFormatting sqref="G82:G86">
    <cfRule type="expression" dxfId="43" priority="75">
      <formula>H82=4</formula>
    </cfRule>
    <cfRule type="expression" dxfId="42" priority="76">
      <formula>H82=3</formula>
    </cfRule>
    <cfRule type="expression" dxfId="41" priority="77">
      <formula>H82=2</formula>
    </cfRule>
    <cfRule type="expression" dxfId="40" priority="78">
      <formula>H82=1</formula>
    </cfRule>
  </conditionalFormatting>
  <conditionalFormatting sqref="G87">
    <cfRule type="expression" dxfId="39" priority="71">
      <formula>H87=4</formula>
    </cfRule>
    <cfRule type="expression" dxfId="38" priority="72">
      <formula>H87=3</formula>
    </cfRule>
    <cfRule type="expression" dxfId="37" priority="73">
      <formula>H87=2</formula>
    </cfRule>
    <cfRule type="expression" dxfId="36" priority="74">
      <formula>H87=1</formula>
    </cfRule>
  </conditionalFormatting>
  <conditionalFormatting sqref="G88">
    <cfRule type="expression" dxfId="35" priority="59">
      <formula>H88=4</formula>
    </cfRule>
    <cfRule type="expression" dxfId="34" priority="60">
      <formula>H88=3</formula>
    </cfRule>
    <cfRule type="expression" dxfId="33" priority="61">
      <formula>H88=2</formula>
    </cfRule>
    <cfRule type="expression" dxfId="32" priority="62">
      <formula>H88=1</formula>
    </cfRule>
  </conditionalFormatting>
  <conditionalFormatting sqref="D8">
    <cfRule type="containsText" dxfId="31" priority="2" operator="containsText" text="tidak memadai">
      <formula>NOT(ISERROR(SEARCH("tidak memadai",D8)))</formula>
    </cfRule>
    <cfRule type="expression" dxfId="30" priority="55">
      <formula>E8=4</formula>
    </cfRule>
    <cfRule type="expression" dxfId="29" priority="56">
      <formula>E8=3</formula>
    </cfRule>
    <cfRule type="expression" dxfId="28" priority="57">
      <formula>E8=2</formula>
    </cfRule>
    <cfRule type="expression" dxfId="27" priority="58">
      <formula>E8=1</formula>
    </cfRule>
  </conditionalFormatting>
  <conditionalFormatting sqref="D25">
    <cfRule type="expression" dxfId="26" priority="51">
      <formula>E25=4</formula>
    </cfRule>
    <cfRule type="expression" dxfId="25" priority="52">
      <formula>E25=3</formula>
    </cfRule>
    <cfRule type="expression" dxfId="24" priority="53">
      <formula>E25=2</formula>
    </cfRule>
    <cfRule type="expression" dxfId="23" priority="54">
      <formula>E25=1</formula>
    </cfRule>
  </conditionalFormatting>
  <conditionalFormatting sqref="D37">
    <cfRule type="expression" dxfId="22" priority="47">
      <formula>E37=4</formula>
    </cfRule>
    <cfRule type="expression" dxfId="21" priority="48">
      <formula>E37=3</formula>
    </cfRule>
    <cfRule type="expression" dxfId="20" priority="49">
      <formula>E37=2</formula>
    </cfRule>
    <cfRule type="expression" dxfId="19" priority="50">
      <formula>E37=1</formula>
    </cfRule>
  </conditionalFormatting>
  <conditionalFormatting sqref="D44">
    <cfRule type="expression" dxfId="18" priority="43">
      <formula>E44=4</formula>
    </cfRule>
    <cfRule type="expression" dxfId="17" priority="44">
      <formula>E44=3</formula>
    </cfRule>
    <cfRule type="expression" dxfId="16" priority="45">
      <formula>E44=2</formula>
    </cfRule>
    <cfRule type="expression" dxfId="15" priority="46">
      <formula>E44=1</formula>
    </cfRule>
  </conditionalFormatting>
  <conditionalFormatting sqref="D51">
    <cfRule type="expression" dxfId="14" priority="35">
      <formula>E51=4</formula>
    </cfRule>
    <cfRule type="expression" dxfId="13" priority="36">
      <formula>E51=3</formula>
    </cfRule>
    <cfRule type="expression" dxfId="12" priority="37">
      <formula>E51=2</formula>
    </cfRule>
    <cfRule type="expression" dxfId="11" priority="38">
      <formula>E51=1</formula>
    </cfRule>
  </conditionalFormatting>
  <conditionalFormatting sqref="D78">
    <cfRule type="expression" dxfId="10" priority="27">
      <formula>E78=4</formula>
    </cfRule>
    <cfRule type="expression" dxfId="9" priority="28">
      <formula>E78=3</formula>
    </cfRule>
    <cfRule type="expression" dxfId="8" priority="29">
      <formula>E78=2</formula>
    </cfRule>
    <cfRule type="expression" dxfId="7" priority="30">
      <formula>E78=1</formula>
    </cfRule>
  </conditionalFormatting>
  <conditionalFormatting sqref="D87">
    <cfRule type="expression" dxfId="6" priority="23">
      <formula>E87=4</formula>
    </cfRule>
    <cfRule type="expression" dxfId="5" priority="24">
      <formula>E87=3</formula>
    </cfRule>
    <cfRule type="expression" dxfId="4" priority="25">
      <formula>E87=2</formula>
    </cfRule>
    <cfRule type="expression" dxfId="3" priority="26">
      <formula>E87=1</formula>
    </cfRule>
  </conditionalFormatting>
  <conditionalFormatting sqref="K8:K88">
    <cfRule type="expression" dxfId="2" priority="793">
      <formula>O$8+P$8&gt;$M8+N8</formula>
    </cfRule>
  </conditionalFormatting>
  <pageMargins left="1.9586614170000001" right="0.5" top="0.81" bottom="0.86" header="0.31496062992126" footer="0.31496062992126"/>
  <pageSetup paperSize="5" scale="60" orientation="landscape" r:id="rId1"/>
  <headerFooter>
    <oddHeader>&amp;RLampiran III : &amp;P/&amp;N</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zoomScale="80" zoomScaleNormal="80" workbookViewId="0">
      <selection activeCell="F10" sqref="F10"/>
    </sheetView>
  </sheetViews>
  <sheetFormatPr defaultColWidth="9.140625" defaultRowHeight="18.75" x14ac:dyDescent="0.3"/>
  <cols>
    <col min="1" max="1" width="5.5703125" style="9" customWidth="1"/>
    <col min="2" max="2" width="40" style="9" customWidth="1"/>
    <col min="3" max="3" width="23.42578125" style="9" customWidth="1"/>
    <col min="4" max="4" width="25.7109375" style="9" customWidth="1"/>
    <col min="5" max="5" width="17.140625" style="9" customWidth="1"/>
    <col min="6" max="7" width="25.7109375" style="9" customWidth="1"/>
    <col min="8" max="8" width="21" style="9" customWidth="1"/>
    <col min="9" max="9" width="23.140625" style="9" customWidth="1"/>
    <col min="10" max="16384" width="9.140625" style="9"/>
  </cols>
  <sheetData>
    <row r="1" spans="1:12" x14ac:dyDescent="0.3">
      <c r="B1" s="303" t="s">
        <v>300</v>
      </c>
      <c r="C1" s="303"/>
      <c r="D1" s="303"/>
      <c r="E1" s="303"/>
      <c r="F1" s="303"/>
      <c r="G1" s="303"/>
      <c r="H1" s="303"/>
      <c r="I1" s="303"/>
    </row>
    <row r="2" spans="1:12" x14ac:dyDescent="0.3">
      <c r="B2" s="304" t="s">
        <v>57</v>
      </c>
      <c r="C2" s="304"/>
      <c r="D2" s="304"/>
      <c r="E2" s="304"/>
      <c r="F2" s="304"/>
      <c r="G2" s="304"/>
      <c r="H2" s="304"/>
      <c r="I2" s="304"/>
    </row>
    <row r="4" spans="1:12" s="24" customFormat="1" ht="36" x14ac:dyDescent="0.3">
      <c r="A4" s="199"/>
      <c r="B4" s="200" t="s">
        <v>26</v>
      </c>
      <c r="C4" s="200" t="s">
        <v>50</v>
      </c>
      <c r="D4" s="200" t="s">
        <v>35</v>
      </c>
      <c r="E4" s="200" t="s">
        <v>49</v>
      </c>
      <c r="F4" s="200" t="s">
        <v>35</v>
      </c>
      <c r="G4" s="200" t="s">
        <v>51</v>
      </c>
      <c r="H4" s="200" t="s">
        <v>52</v>
      </c>
      <c r="I4" s="200" t="s">
        <v>35</v>
      </c>
    </row>
    <row r="5" spans="1:12" s="24" customFormat="1" x14ac:dyDescent="0.3">
      <c r="A5" s="199"/>
      <c r="B5" s="200">
        <v>1</v>
      </c>
      <c r="C5" s="200">
        <v>2</v>
      </c>
      <c r="D5" s="200">
        <v>3</v>
      </c>
      <c r="E5" s="200">
        <v>4</v>
      </c>
      <c r="F5" s="200">
        <v>5</v>
      </c>
      <c r="G5" s="200">
        <v>6</v>
      </c>
      <c r="H5" s="200">
        <v>7</v>
      </c>
      <c r="I5" s="200">
        <v>8</v>
      </c>
    </row>
    <row r="6" spans="1:12" s="25" customFormat="1" ht="36" x14ac:dyDescent="0.25">
      <c r="A6" s="168">
        <v>1</v>
      </c>
      <c r="B6" s="169" t="s">
        <v>28</v>
      </c>
      <c r="C6" s="170" t="str">
        <f>'ELP2'!D8</f>
        <v>Cukup Memadai</v>
      </c>
      <c r="D6" s="171"/>
      <c r="E6" s="171"/>
      <c r="F6" s="171"/>
      <c r="G6" s="171"/>
      <c r="H6" s="171"/>
      <c r="I6" s="172"/>
    </row>
    <row r="7" spans="1:12" s="25" customFormat="1" ht="36" x14ac:dyDescent="0.25">
      <c r="A7" s="168">
        <v>2</v>
      </c>
      <c r="B7" s="172" t="s">
        <v>1</v>
      </c>
      <c r="C7" s="173" t="str">
        <f>'ELP2'!D25</f>
        <v>Cukup Memadai</v>
      </c>
      <c r="D7" s="174"/>
      <c r="E7" s="174"/>
      <c r="F7" s="172"/>
      <c r="G7" s="172"/>
      <c r="H7" s="172"/>
      <c r="I7" s="172"/>
    </row>
    <row r="8" spans="1:12" s="25" customFormat="1" x14ac:dyDescent="0.25">
      <c r="A8" s="168">
        <v>3</v>
      </c>
      <c r="B8" s="169" t="s">
        <v>30</v>
      </c>
      <c r="C8" s="170" t="str">
        <f>'ELP2'!D37</f>
        <v>Cukup Memadai</v>
      </c>
      <c r="D8" s="169"/>
      <c r="E8" s="169"/>
      <c r="F8" s="169"/>
      <c r="G8" s="169"/>
      <c r="H8" s="171"/>
      <c r="I8" s="169"/>
    </row>
    <row r="9" spans="1:12" s="25" customFormat="1" x14ac:dyDescent="0.25">
      <c r="A9" s="168">
        <v>4</v>
      </c>
      <c r="B9" s="172" t="s">
        <v>31</v>
      </c>
      <c r="C9" s="170" t="str">
        <f>'ELP2'!D44</f>
        <v>Cukup Memadai</v>
      </c>
      <c r="D9" s="172"/>
      <c r="E9" s="172"/>
      <c r="F9" s="172"/>
      <c r="G9" s="172"/>
      <c r="H9" s="172"/>
      <c r="I9" s="172"/>
    </row>
    <row r="10" spans="1:12" s="25" customFormat="1" ht="36" x14ac:dyDescent="0.25">
      <c r="A10" s="168">
        <v>5</v>
      </c>
      <c r="B10" s="169" t="s">
        <v>32</v>
      </c>
      <c r="C10" s="170" t="str">
        <f>'ELP2'!D51</f>
        <v>Cukup Memadai</v>
      </c>
      <c r="D10" s="169"/>
      <c r="E10" s="169"/>
      <c r="F10" s="169"/>
      <c r="G10" s="169"/>
      <c r="H10" s="169"/>
      <c r="I10" s="169"/>
    </row>
    <row r="11" spans="1:12" s="25" customFormat="1" ht="36" x14ac:dyDescent="0.25">
      <c r="A11" s="168">
        <v>6</v>
      </c>
      <c r="B11" s="172" t="s">
        <v>33</v>
      </c>
      <c r="C11" s="170" t="str">
        <f>'ELP2'!D60</f>
        <v>Memadai</v>
      </c>
      <c r="D11" s="172"/>
      <c r="E11" s="172"/>
      <c r="F11" s="172"/>
      <c r="G11" s="172"/>
      <c r="H11" s="172"/>
      <c r="I11" s="172"/>
    </row>
    <row r="12" spans="1:12" s="25" customFormat="1" x14ac:dyDescent="0.25">
      <c r="A12" s="168">
        <v>7</v>
      </c>
      <c r="B12" s="169" t="s">
        <v>287</v>
      </c>
      <c r="C12" s="170" t="str">
        <f>'ELP2'!D78</f>
        <v>Cukup Memadai</v>
      </c>
      <c r="D12" s="169"/>
      <c r="E12" s="169"/>
      <c r="F12" s="169"/>
      <c r="G12" s="169"/>
      <c r="H12" s="171"/>
      <c r="I12" s="169"/>
    </row>
    <row r="13" spans="1:12" s="25" customFormat="1" x14ac:dyDescent="0.25">
      <c r="A13" s="168">
        <v>8</v>
      </c>
      <c r="B13" s="172" t="s">
        <v>34</v>
      </c>
      <c r="C13" s="170" t="str">
        <f>'ELP2'!D87</f>
        <v>Cukup Memadai</v>
      </c>
      <c r="D13" s="172"/>
      <c r="E13" s="172"/>
      <c r="F13" s="172"/>
      <c r="G13" s="172"/>
      <c r="H13" s="172"/>
      <c r="I13" s="172"/>
    </row>
    <row r="15" spans="1:12" x14ac:dyDescent="0.3">
      <c r="B15" s="41" t="s">
        <v>61</v>
      </c>
      <c r="C15" s="41"/>
      <c r="D15" s="41"/>
      <c r="E15" s="56"/>
      <c r="F15" s="56"/>
      <c r="G15" s="56"/>
      <c r="H15" s="56"/>
      <c r="I15" s="56"/>
      <c r="J15" s="56"/>
      <c r="K15" s="56"/>
      <c r="L15" s="56"/>
    </row>
    <row r="16" spans="1:12" x14ac:dyDescent="0.3">
      <c r="B16" s="42" t="s">
        <v>81</v>
      </c>
      <c r="C16" s="42" t="s">
        <v>94</v>
      </c>
      <c r="D16" s="42"/>
    </row>
    <row r="17" spans="2:9" ht="37.5" customHeight="1" x14ac:dyDescent="0.3">
      <c r="B17" s="42" t="s">
        <v>82</v>
      </c>
      <c r="C17" s="302" t="s">
        <v>96</v>
      </c>
      <c r="D17" s="302"/>
      <c r="E17" s="302"/>
      <c r="F17" s="302"/>
      <c r="G17" s="302"/>
      <c r="H17" s="302"/>
      <c r="I17" s="302"/>
    </row>
    <row r="18" spans="2:9" x14ac:dyDescent="0.3">
      <c r="B18" s="42" t="s">
        <v>83</v>
      </c>
      <c r="C18" s="42" t="s">
        <v>95</v>
      </c>
      <c r="D18" s="42"/>
    </row>
    <row r="19" spans="2:9" ht="37.5" customHeight="1" x14ac:dyDescent="0.3">
      <c r="B19" s="42" t="s">
        <v>84</v>
      </c>
      <c r="C19" s="302" t="s">
        <v>97</v>
      </c>
      <c r="D19" s="302"/>
      <c r="E19" s="302"/>
      <c r="F19" s="302"/>
      <c r="G19" s="302"/>
      <c r="H19" s="302"/>
      <c r="I19" s="302"/>
    </row>
    <row r="20" spans="2:9" x14ac:dyDescent="0.3">
      <c r="B20" s="42" t="s">
        <v>85</v>
      </c>
      <c r="C20" s="42" t="s">
        <v>286</v>
      </c>
      <c r="D20" s="42"/>
    </row>
    <row r="21" spans="2:9" ht="74.25" customHeight="1" x14ac:dyDescent="0.3">
      <c r="B21" s="42" t="s">
        <v>86</v>
      </c>
      <c r="C21" s="302" t="s">
        <v>98</v>
      </c>
      <c r="D21" s="302"/>
      <c r="E21" s="302"/>
      <c r="F21" s="302"/>
      <c r="G21" s="302"/>
      <c r="H21" s="302"/>
      <c r="I21" s="302"/>
    </row>
    <row r="22" spans="2:9" ht="38.25" customHeight="1" x14ac:dyDescent="0.3">
      <c r="B22" s="42" t="s">
        <v>87</v>
      </c>
      <c r="C22" s="302" t="s">
        <v>99</v>
      </c>
      <c r="D22" s="302"/>
      <c r="E22" s="302"/>
      <c r="F22" s="302"/>
      <c r="G22" s="302"/>
      <c r="H22" s="302"/>
      <c r="I22" s="302"/>
    </row>
    <row r="23" spans="2:9" x14ac:dyDescent="0.3">
      <c r="B23" s="42" t="s">
        <v>88</v>
      </c>
      <c r="C23" s="42" t="s">
        <v>100</v>
      </c>
      <c r="D23" s="42"/>
    </row>
  </sheetData>
  <dataConsolidate/>
  <mergeCells count="6">
    <mergeCell ref="C22:I22"/>
    <mergeCell ref="B1:I1"/>
    <mergeCell ref="B2:I2"/>
    <mergeCell ref="C17:I17"/>
    <mergeCell ref="C19:I19"/>
    <mergeCell ref="C21:I21"/>
  </mergeCells>
  <conditionalFormatting sqref="C6 C8:C13">
    <cfRule type="containsText" dxfId="1" priority="1" operator="containsText" text="Kurang memadai">
      <formula>NOT(ISERROR(SEARCH("Kurang memadai",C6)))</formula>
    </cfRule>
    <cfRule type="containsText" dxfId="0" priority="2" operator="containsText" text="tidak memadai">
      <formula>NOT(ISERROR(SEARCH("tidak memadai",C6)))</formula>
    </cfRule>
  </conditionalFormatting>
  <printOptions horizontalCentered="1"/>
  <pageMargins left="1.9586614170000001" right="0.70866141732283505" top="0.74803149606299202" bottom="0.74803149606299202" header="0.31496062992126" footer="0.31496062992126"/>
  <pageSetup paperSize="5" scale="65" orientation="landscape" r:id="rId1"/>
  <headerFooter>
    <oddHeader>&amp;RLampiran IV : &amp;P/&amp;N</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G33"/>
  <sheetViews>
    <sheetView topLeftCell="A32" zoomScale="90" zoomScaleNormal="90" workbookViewId="0">
      <selection activeCell="E43" sqref="E43"/>
    </sheetView>
  </sheetViews>
  <sheetFormatPr defaultColWidth="9.140625" defaultRowHeight="18.75" x14ac:dyDescent="0.3"/>
  <cols>
    <col min="1" max="1" width="9.140625" style="9" customWidth="1"/>
    <col min="2" max="2" width="88.5703125" style="9" customWidth="1"/>
    <col min="3" max="3" width="14.28515625" style="9" customWidth="1"/>
    <col min="4" max="4" width="15.5703125" style="9" customWidth="1"/>
    <col min="5" max="5" width="43.140625" style="9" customWidth="1"/>
    <col min="6" max="16384" width="9.140625" style="9"/>
  </cols>
  <sheetData>
    <row r="1" spans="1:7" x14ac:dyDescent="0.3">
      <c r="A1" s="306" t="s">
        <v>300</v>
      </c>
      <c r="B1" s="306"/>
      <c r="C1" s="306"/>
      <c r="D1" s="306"/>
      <c r="E1" s="306"/>
    </row>
    <row r="2" spans="1:7" x14ac:dyDescent="0.3">
      <c r="A2" s="306" t="s">
        <v>256</v>
      </c>
      <c r="B2" s="306"/>
      <c r="C2" s="306"/>
      <c r="D2" s="306"/>
      <c r="E2" s="306"/>
    </row>
    <row r="4" spans="1:7" ht="24.75" customHeight="1" x14ac:dyDescent="0.3">
      <c r="A4" s="163" t="s">
        <v>2</v>
      </c>
      <c r="B4" s="163" t="s">
        <v>58</v>
      </c>
      <c r="C4" s="163" t="s">
        <v>27</v>
      </c>
      <c r="D4" s="163" t="s">
        <v>53</v>
      </c>
      <c r="E4" s="163" t="s">
        <v>54</v>
      </c>
    </row>
    <row r="5" spans="1:7" x14ac:dyDescent="0.3">
      <c r="A5" s="151"/>
      <c r="B5" s="151">
        <v>2</v>
      </c>
      <c r="C5" s="151">
        <v>3</v>
      </c>
      <c r="D5" s="152">
        <v>4</v>
      </c>
      <c r="E5" s="152">
        <v>5</v>
      </c>
    </row>
    <row r="6" spans="1:7" ht="20.100000000000001" customHeight="1" x14ac:dyDescent="0.3">
      <c r="A6" s="164" t="s">
        <v>36</v>
      </c>
      <c r="B6" s="165" t="s">
        <v>28</v>
      </c>
      <c r="C6" s="175"/>
      <c r="D6" s="149"/>
      <c r="E6" s="150"/>
    </row>
    <row r="7" spans="1:7" ht="31.5" x14ac:dyDescent="0.3">
      <c r="A7" s="164">
        <v>1</v>
      </c>
      <c r="B7" s="4" t="s">
        <v>109</v>
      </c>
      <c r="C7" s="175" t="str">
        <f>'ELP2'!K12</f>
        <v>Kurang Memadai</v>
      </c>
      <c r="D7" s="149" t="s">
        <v>285</v>
      </c>
      <c r="E7" s="150"/>
      <c r="G7" s="243"/>
    </row>
    <row r="8" spans="1:7" ht="32.450000000000003" customHeight="1" x14ac:dyDescent="0.3">
      <c r="A8" s="164">
        <v>2</v>
      </c>
      <c r="B8" s="4" t="str">
        <f>'ELP2'!J16</f>
        <v>Media organisasi (majalah/buletin internal, papan pengumuman, situs resmi, dan lain‐lain)  menginformasikan pelaksanaan aturan perilaku</v>
      </c>
      <c r="C8" s="175" t="str">
        <f>'ELP2'!K16</f>
        <v>Cukup Memadai</v>
      </c>
      <c r="D8" s="149" t="s">
        <v>285</v>
      </c>
      <c r="E8" s="178"/>
    </row>
    <row r="9" spans="1:7" x14ac:dyDescent="0.3">
      <c r="A9" s="164"/>
      <c r="B9" s="4"/>
      <c r="C9" s="175"/>
      <c r="D9" s="149"/>
      <c r="E9" s="150"/>
    </row>
    <row r="10" spans="1:7" ht="20.100000000000001" customHeight="1" x14ac:dyDescent="0.3">
      <c r="A10" s="164" t="s">
        <v>37</v>
      </c>
      <c r="B10" s="165" t="s">
        <v>1</v>
      </c>
      <c r="C10" s="175"/>
      <c r="D10" s="149"/>
      <c r="E10" s="150"/>
    </row>
    <row r="11" spans="1:7" ht="34.5" customHeight="1" x14ac:dyDescent="0.3">
      <c r="A11" s="188">
        <v>1</v>
      </c>
      <c r="B11" s="184" t="str">
        <f>'ELP2'!J27</f>
        <v>Kompetensi yang dibutuhkan dalam setiap posisi di instansi</v>
      </c>
      <c r="C11" s="225" t="str">
        <f>'ELP2'!K27</f>
        <v>Cukup Memadai</v>
      </c>
      <c r="D11" s="149" t="s">
        <v>285</v>
      </c>
      <c r="E11" s="150"/>
    </row>
    <row r="12" spans="1:7" ht="20.100000000000001" customHeight="1" x14ac:dyDescent="0.3">
      <c r="A12" s="164" t="s">
        <v>38</v>
      </c>
      <c r="B12" s="165" t="s">
        <v>30</v>
      </c>
      <c r="C12" s="175"/>
      <c r="D12" s="149"/>
      <c r="E12" s="150"/>
    </row>
    <row r="13" spans="1:7" ht="20.100000000000001" customHeight="1" x14ac:dyDescent="0.3">
      <c r="A13" s="164" t="s">
        <v>39</v>
      </c>
      <c r="B13" s="165" t="s">
        <v>31</v>
      </c>
      <c r="C13" s="225"/>
      <c r="D13" s="149"/>
      <c r="E13" s="150"/>
    </row>
    <row r="14" spans="1:7" ht="20.100000000000001" customHeight="1" x14ac:dyDescent="0.3">
      <c r="A14" s="164" t="s">
        <v>40</v>
      </c>
      <c r="B14" s="165" t="s">
        <v>32</v>
      </c>
      <c r="C14" s="175"/>
      <c r="D14" s="149"/>
      <c r="E14" s="150"/>
    </row>
    <row r="15" spans="1:7" ht="20.100000000000001" customHeight="1" x14ac:dyDescent="0.3">
      <c r="A15" s="164" t="s">
        <v>41</v>
      </c>
      <c r="B15" s="165" t="s">
        <v>33</v>
      </c>
      <c r="C15" s="175"/>
      <c r="D15" s="149"/>
      <c r="E15" s="150"/>
    </row>
    <row r="16" spans="1:7" ht="27.75" customHeight="1" x14ac:dyDescent="0.3">
      <c r="A16" s="188">
        <v>1</v>
      </c>
      <c r="B16" s="184" t="str">
        <f>'ELP2'!J60</f>
        <v>Instansi .........… kebijakan dan prosedur pengelolaan SDM</v>
      </c>
      <c r="C16" s="225" t="str">
        <f>'ELP2'!K60</f>
        <v>Tidak Memadai</v>
      </c>
      <c r="D16" s="149" t="s">
        <v>285</v>
      </c>
      <c r="E16" s="150"/>
    </row>
    <row r="17" spans="1:5" ht="20.100000000000001" customHeight="1" x14ac:dyDescent="0.3">
      <c r="A17" s="164" t="s">
        <v>42</v>
      </c>
      <c r="B17" s="165" t="s">
        <v>287</v>
      </c>
      <c r="C17" s="225"/>
      <c r="D17" s="149"/>
      <c r="E17" s="150"/>
    </row>
    <row r="18" spans="1:5" ht="20.100000000000001" hidden="1" customHeight="1" x14ac:dyDescent="0.3">
      <c r="A18" s="188">
        <v>1</v>
      </c>
      <c r="B18" s="185" t="s">
        <v>157</v>
      </c>
      <c r="C18" s="225"/>
      <c r="D18" s="149"/>
      <c r="E18" s="150"/>
    </row>
    <row r="19" spans="1:5" ht="20.100000000000001" hidden="1" customHeight="1" x14ac:dyDescent="0.3">
      <c r="A19" s="188">
        <v>2</v>
      </c>
      <c r="B19" s="186" t="s">
        <v>158</v>
      </c>
      <c r="C19" s="225"/>
      <c r="D19" s="149"/>
      <c r="E19" s="150"/>
    </row>
    <row r="20" spans="1:5" ht="20.100000000000001" hidden="1" customHeight="1" x14ac:dyDescent="0.3">
      <c r="A20" s="188">
        <v>3</v>
      </c>
      <c r="B20" s="185" t="s">
        <v>177</v>
      </c>
      <c r="C20" s="225"/>
      <c r="D20" s="149"/>
      <c r="E20" s="150"/>
    </row>
    <row r="21" spans="1:5" ht="20.100000000000001" hidden="1" customHeight="1" x14ac:dyDescent="0.3">
      <c r="A21" s="188">
        <v>4</v>
      </c>
      <c r="B21" s="185" t="s">
        <v>186</v>
      </c>
      <c r="C21" s="225"/>
      <c r="D21" s="150"/>
      <c r="E21" s="150"/>
    </row>
    <row r="22" spans="1:5" hidden="1" x14ac:dyDescent="0.3">
      <c r="A22" s="189">
        <v>5</v>
      </c>
      <c r="B22" s="185" t="s">
        <v>187</v>
      </c>
      <c r="C22" s="226"/>
      <c r="D22" s="178"/>
      <c r="E22" s="178"/>
    </row>
    <row r="23" spans="1:5" x14ac:dyDescent="0.3">
      <c r="A23" s="164" t="s">
        <v>42</v>
      </c>
      <c r="B23" s="165" t="s">
        <v>288</v>
      </c>
      <c r="C23" s="226"/>
      <c r="D23" s="178"/>
      <c r="E23" s="178"/>
    </row>
    <row r="24" spans="1:5" ht="33" hidden="1" customHeight="1" x14ac:dyDescent="0.3">
      <c r="A24" s="224">
        <v>1</v>
      </c>
      <c r="B24" s="211" t="s">
        <v>189</v>
      </c>
      <c r="C24" s="178"/>
      <c r="D24" s="178"/>
      <c r="E24" s="178"/>
    </row>
    <row r="25" spans="1:5" ht="30" hidden="1" x14ac:dyDescent="0.3">
      <c r="A25" s="224">
        <v>2</v>
      </c>
      <c r="B25" s="211" t="s">
        <v>190</v>
      </c>
      <c r="C25" s="178"/>
      <c r="D25" s="178"/>
      <c r="E25" s="178"/>
    </row>
    <row r="26" spans="1:5" x14ac:dyDescent="0.3">
      <c r="A26" s="189"/>
      <c r="B26" s="185"/>
      <c r="C26" s="178"/>
      <c r="D26" s="178"/>
      <c r="E26" s="178"/>
    </row>
    <row r="27" spans="1:5" x14ac:dyDescent="0.3">
      <c r="A27" s="179"/>
      <c r="B27" s="180"/>
      <c r="C27" s="179"/>
      <c r="D27" s="179"/>
      <c r="E27" s="179"/>
    </row>
    <row r="28" spans="1:5" x14ac:dyDescent="0.3">
      <c r="A28" s="153" t="s">
        <v>61</v>
      </c>
      <c r="B28" s="41"/>
    </row>
    <row r="29" spans="1:5" x14ac:dyDescent="0.3">
      <c r="A29" s="146" t="s">
        <v>81</v>
      </c>
      <c r="B29" s="146" t="s">
        <v>101</v>
      </c>
      <c r="C29" s="148"/>
      <c r="D29" s="148"/>
      <c r="E29" s="148"/>
    </row>
    <row r="30" spans="1:5" s="43" customFormat="1" ht="20.25" customHeight="1" x14ac:dyDescent="0.3">
      <c r="A30" s="147" t="s">
        <v>82</v>
      </c>
      <c r="B30" s="305" t="s">
        <v>102</v>
      </c>
      <c r="C30" s="305"/>
      <c r="D30" s="305"/>
      <c r="E30" s="305"/>
    </row>
    <row r="31" spans="1:5" ht="17.25" customHeight="1" x14ac:dyDescent="0.3">
      <c r="A31" s="146" t="s">
        <v>83</v>
      </c>
      <c r="B31" s="305" t="s">
        <v>103</v>
      </c>
      <c r="C31" s="305"/>
      <c r="D31" s="305"/>
      <c r="E31" s="305"/>
    </row>
    <row r="32" spans="1:5" ht="29.25" customHeight="1" x14ac:dyDescent="0.3">
      <c r="A32" s="146" t="s">
        <v>84</v>
      </c>
      <c r="B32" s="305" t="s">
        <v>249</v>
      </c>
      <c r="C32" s="305"/>
      <c r="D32" s="305"/>
      <c r="E32" s="305"/>
    </row>
    <row r="33" spans="1:5" ht="37.5" customHeight="1" x14ac:dyDescent="0.3">
      <c r="A33" s="146" t="s">
        <v>85</v>
      </c>
      <c r="B33" s="305" t="s">
        <v>250</v>
      </c>
      <c r="C33" s="305"/>
      <c r="D33" s="305"/>
      <c r="E33" s="305"/>
    </row>
  </sheetData>
  <mergeCells count="6">
    <mergeCell ref="B33:E33"/>
    <mergeCell ref="A1:E1"/>
    <mergeCell ref="A2:E2"/>
    <mergeCell ref="B30:E30"/>
    <mergeCell ref="B31:E31"/>
    <mergeCell ref="B32:E32"/>
  </mergeCells>
  <printOptions horizontalCentered="1"/>
  <pageMargins left="1.9586614170000001" right="0.70866141732283505" top="0.83" bottom="0.84" header="0.31496062992126" footer="0.31496062992126"/>
  <pageSetup paperSize="5" scale="80" orientation="landscape" r:id="rId1"/>
  <headerFooter>
    <oddHeader>&amp;RLampiran V : &amp;P/&amp;N</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28"/>
  <sheetViews>
    <sheetView topLeftCell="A16" zoomScale="90" zoomScaleNormal="90" workbookViewId="0">
      <selection activeCell="C37" sqref="C37"/>
    </sheetView>
  </sheetViews>
  <sheetFormatPr defaultRowHeight="15" x14ac:dyDescent="0.25"/>
  <cols>
    <col min="1" max="1" width="1" customWidth="1"/>
    <col min="2" max="2" width="6.7109375" customWidth="1"/>
    <col min="3" max="3" width="59.42578125" customWidth="1"/>
    <col min="4" max="4" width="36.7109375" customWidth="1"/>
    <col min="5" max="5" width="19.5703125" customWidth="1"/>
    <col min="6" max="6" width="18.140625" style="141" customWidth="1"/>
    <col min="7" max="8" width="2" customWidth="1"/>
  </cols>
  <sheetData>
    <row r="1" spans="2:8" ht="18" x14ac:dyDescent="0.25">
      <c r="B1" s="303" t="s">
        <v>300</v>
      </c>
      <c r="C1" s="303"/>
      <c r="D1" s="303"/>
      <c r="E1" s="303"/>
      <c r="F1" s="303"/>
    </row>
    <row r="2" spans="2:8" ht="15" customHeight="1" x14ac:dyDescent="0.25">
      <c r="B2" s="303" t="s">
        <v>252</v>
      </c>
      <c r="C2" s="303"/>
      <c r="D2" s="303"/>
      <c r="E2" s="303"/>
      <c r="F2" s="303"/>
      <c r="G2" s="139"/>
      <c r="H2" s="139"/>
    </row>
    <row r="3" spans="2:8" ht="7.5" customHeight="1" x14ac:dyDescent="0.25">
      <c r="F3" s="140"/>
    </row>
    <row r="4" spans="2:8" s="1" customFormat="1" ht="15" customHeight="1" x14ac:dyDescent="0.25">
      <c r="B4" s="307" t="s">
        <v>0</v>
      </c>
      <c r="C4" s="308" t="s">
        <v>242</v>
      </c>
      <c r="D4" s="308" t="s">
        <v>243</v>
      </c>
      <c r="E4" s="311" t="s">
        <v>251</v>
      </c>
      <c r="F4" s="307" t="s">
        <v>302</v>
      </c>
    </row>
    <row r="5" spans="2:8" s="1" customFormat="1" ht="15" customHeight="1" x14ac:dyDescent="0.25">
      <c r="B5" s="307" t="s">
        <v>241</v>
      </c>
      <c r="C5" s="309"/>
      <c r="D5" s="309"/>
      <c r="E5" s="312"/>
      <c r="F5" s="307"/>
    </row>
    <row r="6" spans="2:8" s="1" customFormat="1" x14ac:dyDescent="0.25">
      <c r="B6" s="307"/>
      <c r="C6" s="310"/>
      <c r="D6" s="310"/>
      <c r="E6" s="313"/>
      <c r="F6" s="307"/>
    </row>
    <row r="7" spans="2:8" x14ac:dyDescent="0.25">
      <c r="B7" s="201" t="s">
        <v>244</v>
      </c>
      <c r="C7" s="202" t="s">
        <v>245</v>
      </c>
      <c r="D7" s="201" t="s">
        <v>246</v>
      </c>
      <c r="E7" s="202" t="s">
        <v>247</v>
      </c>
      <c r="F7" s="203" t="s">
        <v>248</v>
      </c>
    </row>
    <row r="8" spans="2:8" ht="7.5" customHeight="1" x14ac:dyDescent="0.25">
      <c r="B8" s="190"/>
      <c r="C8" s="190"/>
      <c r="D8" s="191"/>
      <c r="E8" s="191"/>
      <c r="F8" s="192"/>
    </row>
    <row r="9" spans="2:8" s="230" customFormat="1" ht="19.5" customHeight="1" x14ac:dyDescent="0.25">
      <c r="B9" s="227"/>
      <c r="C9" s="227"/>
      <c r="D9" s="228"/>
      <c r="E9" s="228"/>
      <c r="F9" s="229"/>
    </row>
    <row r="10" spans="2:8" s="230" customFormat="1" ht="65.45" customHeight="1" x14ac:dyDescent="0.25">
      <c r="B10" s="234">
        <v>1</v>
      </c>
      <c r="C10" s="4" t="s">
        <v>259</v>
      </c>
      <c r="E10" s="232"/>
      <c r="F10" s="233"/>
    </row>
    <row r="11" spans="2:8" s="230" customFormat="1" ht="42.75" x14ac:dyDescent="0.25">
      <c r="B11" s="231"/>
      <c r="C11" s="237" t="s">
        <v>109</v>
      </c>
      <c r="D11" s="237" t="s">
        <v>293</v>
      </c>
      <c r="E11" s="242" t="s">
        <v>296</v>
      </c>
      <c r="F11" s="239" t="s">
        <v>303</v>
      </c>
    </row>
    <row r="12" spans="2:8" s="230" customFormat="1" x14ac:dyDescent="0.25">
      <c r="B12" s="231"/>
      <c r="C12" s="184"/>
      <c r="D12" s="184"/>
      <c r="E12" s="232"/>
      <c r="F12" s="233"/>
    </row>
    <row r="13" spans="2:8" s="230" customFormat="1" ht="63" customHeight="1" x14ac:dyDescent="0.25">
      <c r="B13" s="234">
        <v>2</v>
      </c>
      <c r="C13" s="4" t="s">
        <v>5</v>
      </c>
      <c r="D13" s="228"/>
      <c r="E13" s="235"/>
      <c r="F13" s="236"/>
    </row>
    <row r="14" spans="2:8" s="230" customFormat="1" ht="49.5" customHeight="1" x14ac:dyDescent="0.25">
      <c r="B14" s="231"/>
      <c r="C14" s="240" t="s">
        <v>110</v>
      </c>
      <c r="D14" s="242" t="s">
        <v>294</v>
      </c>
      <c r="E14" s="242" t="s">
        <v>297</v>
      </c>
      <c r="F14" s="239" t="s">
        <v>291</v>
      </c>
    </row>
    <row r="15" spans="2:8" s="230" customFormat="1" x14ac:dyDescent="0.25">
      <c r="B15" s="231"/>
      <c r="C15" s="184"/>
      <c r="D15" s="232"/>
      <c r="E15" s="232"/>
      <c r="F15" s="233"/>
    </row>
    <row r="16" spans="2:8" s="230" customFormat="1" ht="63.95" customHeight="1" x14ac:dyDescent="0.25">
      <c r="B16" s="231">
        <v>3</v>
      </c>
      <c r="C16" s="4" t="s">
        <v>257</v>
      </c>
      <c r="D16" s="232"/>
      <c r="E16" s="232"/>
      <c r="F16" s="233"/>
    </row>
    <row r="17" spans="2:6" s="230" customFormat="1" ht="35.1" customHeight="1" x14ac:dyDescent="0.25">
      <c r="B17" s="231"/>
      <c r="C17" s="240" t="s">
        <v>117</v>
      </c>
      <c r="D17" s="238" t="s">
        <v>295</v>
      </c>
      <c r="E17" s="242" t="s">
        <v>289</v>
      </c>
      <c r="F17" s="239" t="s">
        <v>290</v>
      </c>
    </row>
    <row r="18" spans="2:6" s="230" customFormat="1" x14ac:dyDescent="0.25">
      <c r="B18" s="231"/>
      <c r="C18" s="184"/>
      <c r="D18" s="232"/>
      <c r="E18" s="232"/>
      <c r="F18" s="233"/>
    </row>
    <row r="19" spans="2:6" s="230" customFormat="1" ht="38.25" x14ac:dyDescent="0.25">
      <c r="B19" s="231">
        <v>4</v>
      </c>
      <c r="C19" s="6" t="s">
        <v>18</v>
      </c>
      <c r="D19" s="232"/>
      <c r="E19" s="232"/>
      <c r="F19" s="233"/>
    </row>
    <row r="20" spans="2:6" s="230" customFormat="1" ht="32.1" customHeight="1" x14ac:dyDescent="0.25">
      <c r="B20" s="231"/>
      <c r="C20" s="241" t="s">
        <v>147</v>
      </c>
      <c r="D20" s="238" t="s">
        <v>298</v>
      </c>
      <c r="E20" s="242" t="s">
        <v>289</v>
      </c>
      <c r="F20" s="239" t="s">
        <v>299</v>
      </c>
    </row>
    <row r="21" spans="2:6" s="230" customFormat="1" x14ac:dyDescent="0.25">
      <c r="B21" s="231"/>
      <c r="C21" s="184"/>
      <c r="D21" s="232"/>
      <c r="E21" s="232"/>
      <c r="F21" s="233"/>
    </row>
    <row r="22" spans="2:6" s="230" customFormat="1" ht="38.25" x14ac:dyDescent="0.25">
      <c r="B22" s="231">
        <v>5</v>
      </c>
      <c r="C22" s="6" t="s">
        <v>21</v>
      </c>
      <c r="D22" s="232"/>
      <c r="E22" s="232"/>
      <c r="F22" s="233"/>
    </row>
    <row r="23" spans="2:6" s="230" customFormat="1" ht="42.75" x14ac:dyDescent="0.25">
      <c r="B23" s="234"/>
      <c r="C23" s="240" t="s">
        <v>154</v>
      </c>
      <c r="D23" s="238" t="s">
        <v>292</v>
      </c>
      <c r="E23" s="242" t="s">
        <v>296</v>
      </c>
      <c r="F23" s="239" t="s">
        <v>290</v>
      </c>
    </row>
    <row r="24" spans="2:6" s="230" customFormat="1" ht="49.5" customHeight="1" x14ac:dyDescent="0.25">
      <c r="B24" s="231"/>
      <c r="C24" s="232"/>
      <c r="D24" s="232"/>
      <c r="E24" s="231"/>
      <c r="F24" s="233"/>
    </row>
    <row r="25" spans="2:6" x14ac:dyDescent="0.25">
      <c r="B25" s="187"/>
      <c r="C25" s="198"/>
      <c r="D25" s="193"/>
      <c r="E25" s="195"/>
      <c r="F25" s="194"/>
    </row>
    <row r="26" spans="2:6" x14ac:dyDescent="0.25">
      <c r="B26" s="187"/>
      <c r="C26" s="198"/>
      <c r="D26" s="204"/>
      <c r="E26" s="196"/>
      <c r="F26" s="197"/>
    </row>
    <row r="27" spans="2:6" x14ac:dyDescent="0.25">
      <c r="B27" s="187"/>
      <c r="C27" s="198"/>
      <c r="D27" s="204"/>
      <c r="E27" s="196"/>
      <c r="F27" s="197"/>
    </row>
    <row r="28" spans="2:6" x14ac:dyDescent="0.25">
      <c r="B28" s="187"/>
      <c r="C28" s="198"/>
      <c r="D28" s="204"/>
      <c r="E28" s="196"/>
      <c r="F28" s="197"/>
    </row>
  </sheetData>
  <mergeCells count="7">
    <mergeCell ref="B1:F1"/>
    <mergeCell ref="B2:F2"/>
    <mergeCell ref="B4:B6"/>
    <mergeCell ref="C4:C6"/>
    <mergeCell ref="D4:D6"/>
    <mergeCell ref="E4:E6"/>
    <mergeCell ref="F4:F6"/>
  </mergeCells>
  <pageMargins left="1.95" right="0.73" top="0.79" bottom="0.8" header="0.3" footer="0.3"/>
  <pageSetup paperSize="5"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L17" sqref="L17"/>
    </sheetView>
  </sheetViews>
  <sheetFormatPr defaultRowHeight="15" x14ac:dyDescent="0.25"/>
  <cols>
    <col min="1" max="1" width="16.85546875" style="223" customWidth="1"/>
  </cols>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vt:i4>
      </vt:variant>
    </vt:vector>
  </HeadingPairs>
  <TitlesOfParts>
    <vt:vector size="9" baseType="lpstr">
      <vt:lpstr>ELP1</vt:lpstr>
      <vt:lpstr>Jawaban Questioner</vt:lpstr>
      <vt:lpstr>Rekap Q</vt:lpstr>
      <vt:lpstr>ELP2</vt:lpstr>
      <vt:lpstr>ELP3</vt:lpstr>
      <vt:lpstr>ELP4</vt:lpstr>
      <vt:lpstr>RTP Lipeng</vt:lpstr>
      <vt:lpstr>Sheet1</vt:lpstr>
      <vt:lpstr>'ELP2'!Print_Titles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2020-12-21T07:29:36Z</dcterms:modified>
</cp:coreProperties>
</file>