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2995" windowHeight="9270" firstSheet="2" activeTab="12"/>
  </bookViews>
  <sheets>
    <sheet name="RLA" sheetId="1" r:id="rId1"/>
    <sheet name="realisasi APBD" sheetId="3" r:id="rId2"/>
    <sheet name="pph 21" sheetId="4" r:id="rId3"/>
    <sheet name="PPH22" sheetId="5" r:id="rId4"/>
    <sheet name="PPh23" sheetId="6" r:id="rId5"/>
    <sheet name="PPH Ps 4" sheetId="7" r:id="rId6"/>
    <sheet name="PPN" sheetId="8" r:id="rId7"/>
    <sheet name="jASA GIRO" sheetId="9" r:id="rId8"/>
    <sheet name="RETENSI" sheetId="10" r:id="rId9"/>
    <sheet name="RETENSI 2017" sheetId="11" r:id="rId10"/>
    <sheet name="hibah" sheetId="12" r:id="rId11"/>
    <sheet name="RINGKASAN HIBAH" sheetId="13" r:id="rId12"/>
    <sheet name="NERACA" sheetId="14" r:id="rId13"/>
    <sheet name="REKAP SPJ" sheetId="15" r:id="rId14"/>
    <sheet name="regester sp2d" sheetId="16" r:id="rId15"/>
    <sheet name="Sheet1" sheetId="17" r:id="rId16"/>
    <sheet name="Sheet2" sheetId="18" r:id="rId17"/>
  </sheets>
  <externalReferences>
    <externalReference r:id="rId18"/>
  </externalReferences>
  <calcPr calcId="144525"/>
</workbook>
</file>

<file path=xl/calcChain.xml><?xml version="1.0" encoding="utf-8"?>
<calcChain xmlns="http://schemas.openxmlformats.org/spreadsheetml/2006/main">
  <c r="I59" i="14" l="1"/>
  <c r="E51" i="14"/>
  <c r="F51" i="14"/>
  <c r="K20" i="1" l="1"/>
  <c r="J46" i="14" l="1"/>
  <c r="I45" i="14"/>
  <c r="H51" i="14"/>
  <c r="H53" i="14" s="1"/>
  <c r="N11" i="15" l="1"/>
  <c r="F53" i="16" l="1"/>
  <c r="J50" i="16"/>
  <c r="J49" i="16"/>
  <c r="J48" i="16"/>
  <c r="J47" i="16"/>
  <c r="J46" i="16"/>
  <c r="J45" i="16"/>
  <c r="J44" i="16"/>
  <c r="J43" i="16"/>
  <c r="J42" i="16"/>
  <c r="J34" i="16"/>
  <c r="J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J16" i="16"/>
  <c r="J15" i="16"/>
  <c r="J14" i="16"/>
  <c r="J13" i="16"/>
  <c r="J12" i="16"/>
  <c r="J11" i="16"/>
  <c r="J10" i="16"/>
  <c r="G10" i="16"/>
  <c r="G11" i="16" s="1"/>
  <c r="G12" i="16" s="1"/>
  <c r="G13" i="16" s="1"/>
  <c r="G14" i="16" s="1"/>
  <c r="G15" i="16" s="1"/>
  <c r="G16" i="16" s="1"/>
  <c r="G17" i="16" s="1"/>
  <c r="G18" i="16" s="1"/>
  <c r="G19" i="16" s="1"/>
  <c r="G20" i="16" s="1"/>
  <c r="G21" i="16" s="1"/>
  <c r="G22" i="16" s="1"/>
  <c r="G23" i="16" s="1"/>
  <c r="G24" i="16" s="1"/>
  <c r="G25" i="16" s="1"/>
  <c r="G26" i="16" s="1"/>
  <c r="G27" i="16" s="1"/>
  <c r="G28" i="16" s="1"/>
  <c r="G29" i="16" s="1"/>
  <c r="G30" i="16" s="1"/>
  <c r="G31" i="16" s="1"/>
  <c r="G32" i="16" s="1"/>
  <c r="G33" i="16" s="1"/>
  <c r="G34" i="16" s="1"/>
  <c r="G42" i="16" s="1"/>
  <c r="G43" i="16" s="1"/>
  <c r="G44" i="16" s="1"/>
  <c r="G45" i="16" s="1"/>
  <c r="G46" i="16" s="1"/>
  <c r="G47" i="16" s="1"/>
  <c r="G48" i="16" s="1"/>
  <c r="G49" i="16" s="1"/>
  <c r="G50" i="16" s="1"/>
  <c r="G53" i="16" s="1"/>
  <c r="J9" i="16"/>
  <c r="K9" i="16" s="1"/>
  <c r="K10" i="16" s="1"/>
  <c r="G9" i="16"/>
  <c r="K11" i="16" l="1"/>
  <c r="K12" i="16" s="1"/>
  <c r="K13" i="16" s="1"/>
  <c r="K14" i="16" s="1"/>
  <c r="K15" i="16" s="1"/>
  <c r="K16" i="16" s="1"/>
  <c r="K17" i="16" s="1"/>
  <c r="K18" i="16" s="1"/>
  <c r="K19" i="16" s="1"/>
  <c r="K20" i="16" s="1"/>
  <c r="K21" i="16" s="1"/>
  <c r="K22" i="16" s="1"/>
  <c r="K23" i="16" s="1"/>
  <c r="K24" i="16" s="1"/>
  <c r="K25" i="16" s="1"/>
  <c r="K26" i="16" s="1"/>
  <c r="K27" i="16" s="1"/>
  <c r="K28" i="16" s="1"/>
  <c r="K29" i="16" s="1"/>
  <c r="K30" i="16" s="1"/>
  <c r="K31" i="16" s="1"/>
  <c r="K32" i="16" s="1"/>
  <c r="K33" i="16" s="1"/>
  <c r="K34" i="16" s="1"/>
  <c r="K42" i="16" s="1"/>
  <c r="K43" i="16" s="1"/>
  <c r="K44" i="16" s="1"/>
  <c r="K45" i="16" s="1"/>
  <c r="K46" i="16" s="1"/>
  <c r="K47" i="16" s="1"/>
  <c r="K48" i="16" s="1"/>
  <c r="K49" i="16" s="1"/>
  <c r="K50" i="16" s="1"/>
  <c r="K53" i="16" s="1"/>
  <c r="K54" i="16" s="1"/>
  <c r="J53" i="16"/>
  <c r="E19" i="9" l="1"/>
  <c r="D19" i="9"/>
  <c r="C19" i="9"/>
  <c r="F7" i="9"/>
  <c r="F8" i="9" s="1"/>
  <c r="F9" i="9" s="1"/>
  <c r="F10" i="9" s="1"/>
  <c r="F11" i="9" s="1"/>
  <c r="F12" i="9" s="1"/>
  <c r="F13" i="9" s="1"/>
  <c r="F14" i="9" s="1"/>
  <c r="F15" i="9" s="1"/>
  <c r="F16" i="9" s="1"/>
  <c r="F17" i="9" s="1"/>
  <c r="D6" i="9"/>
  <c r="F6" i="9" s="1"/>
  <c r="E19" i="8"/>
  <c r="C19" i="8"/>
  <c r="F7" i="8"/>
  <c r="F8" i="8" s="1"/>
  <c r="F9" i="8" s="1"/>
  <c r="F10" i="8" s="1"/>
  <c r="F11" i="8" s="1"/>
  <c r="F12" i="8" s="1"/>
  <c r="F13" i="8" s="1"/>
  <c r="F14" i="8" s="1"/>
  <c r="F15" i="8" s="1"/>
  <c r="F16" i="8" s="1"/>
  <c r="F17" i="8" s="1"/>
  <c r="D6" i="8"/>
  <c r="F6" i="8" s="1"/>
  <c r="E19" i="7"/>
  <c r="C19" i="7"/>
  <c r="F7" i="7"/>
  <c r="F8" i="7" s="1"/>
  <c r="F9" i="7" s="1"/>
  <c r="F10" i="7" s="1"/>
  <c r="F11" i="7" s="1"/>
  <c r="F12" i="7" s="1"/>
  <c r="F13" i="7" s="1"/>
  <c r="F14" i="7" s="1"/>
  <c r="F15" i="7" s="1"/>
  <c r="F16" i="7" s="1"/>
  <c r="F17" i="7" s="1"/>
  <c r="D6" i="7"/>
  <c r="F6" i="7" s="1"/>
  <c r="E19" i="6"/>
  <c r="C19" i="6"/>
  <c r="F7" i="6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D6" i="6"/>
  <c r="F6" i="6" s="1"/>
  <c r="F19" i="5"/>
  <c r="F9" i="5"/>
  <c r="F10" i="5"/>
  <c r="F11" i="5" s="1"/>
  <c r="F12" i="5" s="1"/>
  <c r="F13" i="5" s="1"/>
  <c r="F14" i="5" s="1"/>
  <c r="F15" i="5" s="1"/>
  <c r="F16" i="5" s="1"/>
  <c r="F17" i="5" s="1"/>
  <c r="F8" i="5"/>
  <c r="F7" i="5"/>
  <c r="F19" i="4"/>
  <c r="F17" i="4"/>
  <c r="F8" i="4"/>
  <c r="F9" i="4" s="1"/>
  <c r="F10" i="4" s="1"/>
  <c r="F11" i="4" s="1"/>
  <c r="F12" i="4" s="1"/>
  <c r="F13" i="4" s="1"/>
  <c r="F14" i="4" s="1"/>
  <c r="F15" i="4" s="1"/>
  <c r="F16" i="4" s="1"/>
  <c r="F7" i="4"/>
  <c r="F6" i="4"/>
  <c r="E19" i="5"/>
  <c r="C19" i="5"/>
  <c r="D6" i="5"/>
  <c r="E19" i="4"/>
  <c r="D19" i="4"/>
  <c r="C19" i="4"/>
  <c r="D7" i="4"/>
  <c r="D6" i="4"/>
  <c r="F19" i="9" l="1"/>
  <c r="D19" i="8"/>
  <c r="F19" i="8" s="1"/>
  <c r="D19" i="7"/>
  <c r="F19" i="7" s="1"/>
  <c r="D19" i="6"/>
  <c r="F19" i="6" s="1"/>
  <c r="D19" i="5"/>
  <c r="F6" i="5"/>
  <c r="G452" i="15" l="1"/>
  <c r="G453" i="15"/>
  <c r="G454" i="15"/>
  <c r="G451" i="15"/>
  <c r="E453" i="15"/>
  <c r="F453" i="15" s="1"/>
  <c r="F454" i="15"/>
  <c r="F452" i="15"/>
  <c r="E452" i="15"/>
  <c r="I10" i="3"/>
  <c r="D451" i="15" l="1"/>
  <c r="E451" i="15"/>
  <c r="H453" i="15" s="1"/>
  <c r="F451" i="15"/>
  <c r="C454" i="15"/>
  <c r="C452" i="15"/>
  <c r="C453" i="15"/>
  <c r="B439" i="15" l="1"/>
  <c r="B438" i="15"/>
  <c r="D422" i="15"/>
  <c r="E422" i="15"/>
  <c r="F422" i="15"/>
  <c r="G422" i="15"/>
  <c r="C422" i="15"/>
  <c r="D380" i="15"/>
  <c r="E380" i="15"/>
  <c r="F380" i="15"/>
  <c r="G380" i="15"/>
  <c r="C380" i="15"/>
  <c r="D358" i="15"/>
  <c r="E358" i="15"/>
  <c r="F358" i="15"/>
  <c r="G358" i="15"/>
  <c r="H358" i="15"/>
  <c r="C358" i="15"/>
  <c r="D347" i="15"/>
  <c r="E347" i="15"/>
  <c r="F347" i="15"/>
  <c r="G347" i="15"/>
  <c r="H347" i="15"/>
  <c r="C347" i="15"/>
  <c r="D300" i="15"/>
  <c r="E300" i="15"/>
  <c r="F300" i="15"/>
  <c r="G300" i="15"/>
  <c r="H300" i="15"/>
  <c r="C300" i="15"/>
  <c r="D192" i="15"/>
  <c r="E192" i="15"/>
  <c r="F192" i="15"/>
  <c r="G192" i="15"/>
  <c r="H192" i="15"/>
  <c r="C192" i="15"/>
  <c r="D116" i="15"/>
  <c r="E116" i="15"/>
  <c r="F116" i="15"/>
  <c r="G116" i="15"/>
  <c r="H116" i="15"/>
  <c r="C116" i="15"/>
  <c r="D105" i="15"/>
  <c r="E105" i="15"/>
  <c r="F105" i="15"/>
  <c r="G105" i="15"/>
  <c r="H105" i="15"/>
  <c r="C105" i="15"/>
  <c r="D89" i="15"/>
  <c r="E89" i="15"/>
  <c r="F89" i="15"/>
  <c r="G89" i="15"/>
  <c r="C89" i="15"/>
  <c r="D75" i="15"/>
  <c r="E75" i="15"/>
  <c r="F75" i="15"/>
  <c r="G75" i="15"/>
  <c r="H75" i="15"/>
  <c r="C75" i="15"/>
  <c r="D52" i="15"/>
  <c r="E52" i="15"/>
  <c r="F52" i="15"/>
  <c r="G52" i="15"/>
  <c r="H52" i="15"/>
  <c r="C52" i="15"/>
  <c r="D35" i="15"/>
  <c r="E35" i="15"/>
  <c r="F35" i="15"/>
  <c r="G35" i="15"/>
  <c r="H35" i="15"/>
  <c r="C35" i="15"/>
  <c r="G990" i="15"/>
  <c r="F990" i="15"/>
  <c r="C990" i="15"/>
  <c r="I973" i="15"/>
  <c r="K973" i="15" s="1"/>
  <c r="H972" i="15"/>
  <c r="G972" i="15"/>
  <c r="F972" i="15"/>
  <c r="E972" i="15"/>
  <c r="D972" i="15"/>
  <c r="C972" i="15"/>
  <c r="I971" i="15"/>
  <c r="K971" i="15" s="1"/>
  <c r="H970" i="15"/>
  <c r="G970" i="15"/>
  <c r="F970" i="15"/>
  <c r="E970" i="15"/>
  <c r="D970" i="15"/>
  <c r="C970" i="15"/>
  <c r="I969" i="15"/>
  <c r="K969" i="15" s="1"/>
  <c r="H968" i="15"/>
  <c r="G968" i="15"/>
  <c r="F968" i="15"/>
  <c r="E968" i="15"/>
  <c r="D968" i="15"/>
  <c r="C968" i="15"/>
  <c r="I965" i="15"/>
  <c r="K965" i="15" s="1"/>
  <c r="H964" i="15"/>
  <c r="G964" i="15"/>
  <c r="F964" i="15"/>
  <c r="E964" i="15"/>
  <c r="D964" i="15"/>
  <c r="C964" i="15"/>
  <c r="K963" i="15"/>
  <c r="J963" i="15"/>
  <c r="I962" i="15"/>
  <c r="K962" i="15" s="1"/>
  <c r="H961" i="15"/>
  <c r="G961" i="15"/>
  <c r="F961" i="15"/>
  <c r="E961" i="15"/>
  <c r="D961" i="15"/>
  <c r="C961" i="15"/>
  <c r="I960" i="15"/>
  <c r="K960" i="15" s="1"/>
  <c r="H959" i="15"/>
  <c r="G959" i="15"/>
  <c r="F959" i="15"/>
  <c r="E959" i="15"/>
  <c r="D959" i="15"/>
  <c r="C959" i="15"/>
  <c r="I955" i="15"/>
  <c r="K955" i="15" s="1"/>
  <c r="H954" i="15"/>
  <c r="G954" i="15"/>
  <c r="F954" i="15"/>
  <c r="E954" i="15"/>
  <c r="D954" i="15"/>
  <c r="C954" i="15"/>
  <c r="I953" i="15"/>
  <c r="J953" i="15" s="1"/>
  <c r="I952" i="15"/>
  <c r="K952" i="15" s="1"/>
  <c r="H951" i="15"/>
  <c r="G951" i="15"/>
  <c r="F951" i="15"/>
  <c r="E951" i="15"/>
  <c r="D951" i="15"/>
  <c r="C951" i="15"/>
  <c r="I950" i="15"/>
  <c r="K950" i="15" s="1"/>
  <c r="I949" i="15"/>
  <c r="K949" i="15" s="1"/>
  <c r="H948" i="15"/>
  <c r="G948" i="15"/>
  <c r="F948" i="15"/>
  <c r="E948" i="15"/>
  <c r="D948" i="15"/>
  <c r="C948" i="15"/>
  <c r="I947" i="15"/>
  <c r="K947" i="15" s="1"/>
  <c r="H946" i="15"/>
  <c r="G946" i="15"/>
  <c r="F946" i="15"/>
  <c r="E946" i="15"/>
  <c r="D946" i="15"/>
  <c r="C946" i="15"/>
  <c r="I945" i="15"/>
  <c r="K945" i="15" s="1"/>
  <c r="H944" i="15"/>
  <c r="G944" i="15"/>
  <c r="F944" i="15"/>
  <c r="E944" i="15"/>
  <c r="D944" i="15"/>
  <c r="C944" i="15"/>
  <c r="I942" i="15"/>
  <c r="K942" i="15" s="1"/>
  <c r="H941" i="15"/>
  <c r="H940" i="15" s="1"/>
  <c r="G941" i="15"/>
  <c r="G940" i="15" s="1"/>
  <c r="F941" i="15"/>
  <c r="F940" i="15" s="1"/>
  <c r="E941" i="15"/>
  <c r="E940" i="15" s="1"/>
  <c r="D941" i="15"/>
  <c r="D940" i="15" s="1"/>
  <c r="C941" i="15"/>
  <c r="C940" i="15" s="1"/>
  <c r="I932" i="15"/>
  <c r="K932" i="15" s="1"/>
  <c r="H931" i="15"/>
  <c r="G931" i="15"/>
  <c r="F931" i="15"/>
  <c r="E931" i="15"/>
  <c r="D931" i="15"/>
  <c r="C931" i="15"/>
  <c r="I930" i="15"/>
  <c r="K930" i="15" s="1"/>
  <c r="H929" i="15"/>
  <c r="G929" i="15"/>
  <c r="F929" i="15"/>
  <c r="E929" i="15"/>
  <c r="D929" i="15"/>
  <c r="C929" i="15"/>
  <c r="I928" i="15"/>
  <c r="K928" i="15" s="1"/>
  <c r="H927" i="15"/>
  <c r="G927" i="15"/>
  <c r="F927" i="15"/>
  <c r="E927" i="15"/>
  <c r="D927" i="15"/>
  <c r="C927" i="15"/>
  <c r="I923" i="15"/>
  <c r="K923" i="15" s="1"/>
  <c r="H922" i="15"/>
  <c r="G922" i="15"/>
  <c r="F922" i="15"/>
  <c r="E922" i="15"/>
  <c r="D922" i="15"/>
  <c r="C922" i="15"/>
  <c r="J921" i="15"/>
  <c r="I920" i="15"/>
  <c r="K920" i="15" s="1"/>
  <c r="H919" i="15"/>
  <c r="G919" i="15"/>
  <c r="F919" i="15"/>
  <c r="E919" i="15"/>
  <c r="D919" i="15"/>
  <c r="C919" i="15"/>
  <c r="I918" i="15"/>
  <c r="K918" i="15" s="1"/>
  <c r="H917" i="15"/>
  <c r="G917" i="15"/>
  <c r="F917" i="15"/>
  <c r="E917" i="15"/>
  <c r="D917" i="15"/>
  <c r="C917" i="15"/>
  <c r="I915" i="15"/>
  <c r="K915" i="15" s="1"/>
  <c r="H914" i="15"/>
  <c r="G914" i="15"/>
  <c r="G913" i="15" s="1"/>
  <c r="F914" i="15"/>
  <c r="F913" i="15" s="1"/>
  <c r="E914" i="15"/>
  <c r="E913" i="15" s="1"/>
  <c r="D914" i="15"/>
  <c r="D913" i="15" s="1"/>
  <c r="C914" i="15"/>
  <c r="C913" i="15" s="1"/>
  <c r="H913" i="15"/>
  <c r="I911" i="15"/>
  <c r="K911" i="15" s="1"/>
  <c r="H910" i="15"/>
  <c r="G910" i="15"/>
  <c r="F910" i="15"/>
  <c r="E910" i="15"/>
  <c r="D910" i="15"/>
  <c r="C910" i="15"/>
  <c r="K909" i="15"/>
  <c r="J909" i="15"/>
  <c r="I908" i="15"/>
  <c r="K908" i="15" s="1"/>
  <c r="H907" i="15"/>
  <c r="G907" i="15"/>
  <c r="F907" i="15"/>
  <c r="E907" i="15"/>
  <c r="D907" i="15"/>
  <c r="C907" i="15"/>
  <c r="I906" i="15"/>
  <c r="K906" i="15" s="1"/>
  <c r="H905" i="15"/>
  <c r="G905" i="15"/>
  <c r="F905" i="15"/>
  <c r="E905" i="15"/>
  <c r="D905" i="15"/>
  <c r="C905" i="15"/>
  <c r="I903" i="15"/>
  <c r="K903" i="15" s="1"/>
  <c r="H902" i="15"/>
  <c r="H901" i="15" s="1"/>
  <c r="G902" i="15"/>
  <c r="G901" i="15" s="1"/>
  <c r="F902" i="15"/>
  <c r="F901" i="15" s="1"/>
  <c r="E902" i="15"/>
  <c r="E901" i="15" s="1"/>
  <c r="D902" i="15"/>
  <c r="D901" i="15" s="1"/>
  <c r="C902" i="15"/>
  <c r="C901" i="15" s="1"/>
  <c r="I895" i="15"/>
  <c r="K895" i="15" s="1"/>
  <c r="H894" i="15"/>
  <c r="G894" i="15"/>
  <c r="F894" i="15"/>
  <c r="E894" i="15"/>
  <c r="D894" i="15"/>
  <c r="C894" i="15"/>
  <c r="I893" i="15"/>
  <c r="K893" i="15" s="1"/>
  <c r="H892" i="15"/>
  <c r="G892" i="15"/>
  <c r="F892" i="15"/>
  <c r="E892" i="15"/>
  <c r="D892" i="15"/>
  <c r="C892" i="15"/>
  <c r="I891" i="15"/>
  <c r="K891" i="15" s="1"/>
  <c r="H890" i="15"/>
  <c r="G890" i="15"/>
  <c r="F890" i="15"/>
  <c r="E890" i="15"/>
  <c r="D890" i="15"/>
  <c r="C890" i="15"/>
  <c r="I886" i="15"/>
  <c r="K886" i="15" s="1"/>
  <c r="G885" i="15"/>
  <c r="F885" i="15"/>
  <c r="E885" i="15"/>
  <c r="D885" i="15"/>
  <c r="C885" i="15"/>
  <c r="I884" i="15"/>
  <c r="K884" i="15" s="1"/>
  <c r="H883" i="15"/>
  <c r="G883" i="15"/>
  <c r="F883" i="15"/>
  <c r="E883" i="15"/>
  <c r="D883" i="15"/>
  <c r="C883" i="15"/>
  <c r="I882" i="15"/>
  <c r="K882" i="15" s="1"/>
  <c r="H881" i="15"/>
  <c r="G881" i="15"/>
  <c r="F881" i="15"/>
  <c r="E881" i="15"/>
  <c r="D881" i="15"/>
  <c r="C881" i="15"/>
  <c r="I877" i="15"/>
  <c r="K877" i="15" s="1"/>
  <c r="H876" i="15"/>
  <c r="G876" i="15"/>
  <c r="F876" i="15"/>
  <c r="E876" i="15"/>
  <c r="D876" i="15"/>
  <c r="C876" i="15"/>
  <c r="J875" i="15"/>
  <c r="I874" i="15"/>
  <c r="K874" i="15" s="1"/>
  <c r="H873" i="15"/>
  <c r="G873" i="15"/>
  <c r="F873" i="15"/>
  <c r="E873" i="15"/>
  <c r="D873" i="15"/>
  <c r="C873" i="15"/>
  <c r="I872" i="15"/>
  <c r="K872" i="15" s="1"/>
  <c r="H871" i="15"/>
  <c r="G871" i="15"/>
  <c r="F871" i="15"/>
  <c r="E871" i="15"/>
  <c r="D871" i="15"/>
  <c r="C871" i="15"/>
  <c r="K868" i="15"/>
  <c r="J868" i="15"/>
  <c r="J867" i="15" s="1"/>
  <c r="I867" i="15"/>
  <c r="H867" i="15"/>
  <c r="G867" i="15"/>
  <c r="F867" i="15"/>
  <c r="E867" i="15"/>
  <c r="D867" i="15"/>
  <c r="C867" i="15"/>
  <c r="I866" i="15"/>
  <c r="K866" i="15" s="1"/>
  <c r="H865" i="15"/>
  <c r="G865" i="15"/>
  <c r="F865" i="15"/>
  <c r="E865" i="15"/>
  <c r="D865" i="15"/>
  <c r="C865" i="15"/>
  <c r="K864" i="15"/>
  <c r="J864" i="15"/>
  <c r="I863" i="15"/>
  <c r="K863" i="15" s="1"/>
  <c r="H862" i="15"/>
  <c r="G862" i="15"/>
  <c r="F862" i="15"/>
  <c r="E862" i="15"/>
  <c r="D862" i="15"/>
  <c r="C862" i="15"/>
  <c r="I861" i="15"/>
  <c r="K861" i="15" s="1"/>
  <c r="H860" i="15"/>
  <c r="G860" i="15"/>
  <c r="F860" i="15"/>
  <c r="E860" i="15"/>
  <c r="D860" i="15"/>
  <c r="C860" i="15"/>
  <c r="I854" i="15"/>
  <c r="K854" i="15" s="1"/>
  <c r="H853" i="15"/>
  <c r="G853" i="15"/>
  <c r="F853" i="15"/>
  <c r="E853" i="15"/>
  <c r="D853" i="15"/>
  <c r="C853" i="15"/>
  <c r="K852" i="15"/>
  <c r="J852" i="15"/>
  <c r="I851" i="15"/>
  <c r="K851" i="15" s="1"/>
  <c r="H850" i="15"/>
  <c r="G850" i="15"/>
  <c r="F850" i="15"/>
  <c r="E850" i="15"/>
  <c r="D850" i="15"/>
  <c r="C850" i="15"/>
  <c r="I849" i="15"/>
  <c r="H848" i="15"/>
  <c r="G848" i="15"/>
  <c r="F848" i="15"/>
  <c r="E848" i="15"/>
  <c r="D848" i="15"/>
  <c r="C848" i="15"/>
  <c r="I845" i="15"/>
  <c r="H844" i="15"/>
  <c r="G844" i="15"/>
  <c r="F844" i="15"/>
  <c r="E844" i="15"/>
  <c r="D844" i="15"/>
  <c r="C844" i="15"/>
  <c r="J843" i="15"/>
  <c r="I842" i="15"/>
  <c r="K842" i="15" s="1"/>
  <c r="H841" i="15"/>
  <c r="G841" i="15"/>
  <c r="F841" i="15"/>
  <c r="E841" i="15"/>
  <c r="D841" i="15"/>
  <c r="C841" i="15"/>
  <c r="I840" i="15"/>
  <c r="K840" i="15" s="1"/>
  <c r="H839" i="15"/>
  <c r="G839" i="15"/>
  <c r="F839" i="15"/>
  <c r="E839" i="15"/>
  <c r="D839" i="15"/>
  <c r="C839" i="15"/>
  <c r="I835" i="15"/>
  <c r="K835" i="15" s="1"/>
  <c r="H834" i="15"/>
  <c r="G834" i="15"/>
  <c r="F834" i="15"/>
  <c r="E834" i="15"/>
  <c r="D834" i="15"/>
  <c r="C834" i="15"/>
  <c r="I833" i="15"/>
  <c r="H832" i="15"/>
  <c r="G832" i="15"/>
  <c r="F832" i="15"/>
  <c r="E832" i="15"/>
  <c r="D832" i="15"/>
  <c r="C832" i="15"/>
  <c r="I831" i="15"/>
  <c r="K831" i="15" s="1"/>
  <c r="H830" i="15"/>
  <c r="G830" i="15"/>
  <c r="F830" i="15"/>
  <c r="E830" i="15"/>
  <c r="D830" i="15"/>
  <c r="C830" i="15"/>
  <c r="K827" i="15"/>
  <c r="J827" i="15"/>
  <c r="K826" i="15"/>
  <c r="J826" i="15"/>
  <c r="J825" i="15" s="1"/>
  <c r="I825" i="15"/>
  <c r="H825" i="15"/>
  <c r="G825" i="15"/>
  <c r="F825" i="15"/>
  <c r="E825" i="15"/>
  <c r="D825" i="15"/>
  <c r="C825" i="15"/>
  <c r="K824" i="15"/>
  <c r="J824" i="15"/>
  <c r="I823" i="15"/>
  <c r="K823" i="15" s="1"/>
  <c r="H822" i="15"/>
  <c r="G822" i="15"/>
  <c r="F822" i="15"/>
  <c r="E822" i="15"/>
  <c r="D822" i="15"/>
  <c r="C822" i="15"/>
  <c r="J821" i="15"/>
  <c r="I820" i="15"/>
  <c r="K820" i="15" s="1"/>
  <c r="H819" i="15"/>
  <c r="G819" i="15"/>
  <c r="F819" i="15"/>
  <c r="E819" i="15"/>
  <c r="D819" i="15"/>
  <c r="C819" i="15"/>
  <c r="I818" i="15"/>
  <c r="H817" i="15"/>
  <c r="G817" i="15"/>
  <c r="F817" i="15"/>
  <c r="E817" i="15"/>
  <c r="D817" i="15"/>
  <c r="C817" i="15"/>
  <c r="I803" i="15"/>
  <c r="K803" i="15" s="1"/>
  <c r="H802" i="15"/>
  <c r="G802" i="15"/>
  <c r="F802" i="15"/>
  <c r="E802" i="15"/>
  <c r="D802" i="15"/>
  <c r="C802" i="15"/>
  <c r="I801" i="15"/>
  <c r="K801" i="15" s="1"/>
  <c r="H800" i="15"/>
  <c r="G800" i="15"/>
  <c r="F800" i="15"/>
  <c r="E800" i="15"/>
  <c r="D800" i="15"/>
  <c r="C800" i="15"/>
  <c r="I799" i="15"/>
  <c r="K799" i="15" s="1"/>
  <c r="H798" i="15"/>
  <c r="G798" i="15"/>
  <c r="F798" i="15"/>
  <c r="E798" i="15"/>
  <c r="D798" i="15"/>
  <c r="C798" i="15"/>
  <c r="I796" i="15"/>
  <c r="H795" i="15"/>
  <c r="G795" i="15"/>
  <c r="G794" i="15" s="1"/>
  <c r="F795" i="15"/>
  <c r="F794" i="15" s="1"/>
  <c r="E795" i="15"/>
  <c r="E794" i="15" s="1"/>
  <c r="D795" i="15"/>
  <c r="D794" i="15" s="1"/>
  <c r="C795" i="15"/>
  <c r="C794" i="15" s="1"/>
  <c r="H794" i="15"/>
  <c r="I792" i="15"/>
  <c r="H791" i="15"/>
  <c r="G791" i="15"/>
  <c r="F791" i="15"/>
  <c r="E791" i="15"/>
  <c r="D791" i="15"/>
  <c r="C791" i="15"/>
  <c r="I790" i="15"/>
  <c r="H789" i="15"/>
  <c r="G789" i="15"/>
  <c r="F789" i="15"/>
  <c r="E789" i="15"/>
  <c r="D789" i="15"/>
  <c r="C789" i="15"/>
  <c r="I788" i="15"/>
  <c r="H787" i="15"/>
  <c r="G787" i="15"/>
  <c r="F787" i="15"/>
  <c r="E787" i="15"/>
  <c r="D787" i="15"/>
  <c r="C787" i="15"/>
  <c r="K783" i="15"/>
  <c r="J783" i="15"/>
  <c r="J782" i="15" s="1"/>
  <c r="I782" i="15"/>
  <c r="H782" i="15"/>
  <c r="G782" i="15"/>
  <c r="F782" i="15"/>
  <c r="E782" i="15"/>
  <c r="D782" i="15"/>
  <c r="C782" i="15"/>
  <c r="K781" i="15"/>
  <c r="J781" i="15"/>
  <c r="J780" i="15" s="1"/>
  <c r="I780" i="15"/>
  <c r="H780" i="15"/>
  <c r="G780" i="15"/>
  <c r="F780" i="15"/>
  <c r="E780" i="15"/>
  <c r="D780" i="15"/>
  <c r="C780" i="15"/>
  <c r="I778" i="15"/>
  <c r="K778" i="15" s="1"/>
  <c r="H777" i="15"/>
  <c r="G777" i="15"/>
  <c r="F777" i="15"/>
  <c r="E777" i="15"/>
  <c r="D777" i="15"/>
  <c r="C777" i="15"/>
  <c r="I776" i="15"/>
  <c r="K776" i="15" s="1"/>
  <c r="H775" i="15"/>
  <c r="G775" i="15"/>
  <c r="F775" i="15"/>
  <c r="E775" i="15"/>
  <c r="D775" i="15"/>
  <c r="C775" i="15"/>
  <c r="K764" i="15"/>
  <c r="J764" i="15"/>
  <c r="J763" i="15" s="1"/>
  <c r="J762" i="15" s="1"/>
  <c r="J761" i="15" s="1"/>
  <c r="J760" i="15" s="1"/>
  <c r="I763" i="15"/>
  <c r="I762" i="15" s="1"/>
  <c r="I761" i="15" s="1"/>
  <c r="I760" i="15" s="1"/>
  <c r="H763" i="15"/>
  <c r="G763" i="15"/>
  <c r="G762" i="15" s="1"/>
  <c r="G761" i="15" s="1"/>
  <c r="G760" i="15" s="1"/>
  <c r="F763" i="15"/>
  <c r="F762" i="15" s="1"/>
  <c r="F761" i="15" s="1"/>
  <c r="F760" i="15" s="1"/>
  <c r="E763" i="15"/>
  <c r="E762" i="15" s="1"/>
  <c r="D763" i="15"/>
  <c r="D762" i="15" s="1"/>
  <c r="D761" i="15" s="1"/>
  <c r="D760" i="15" s="1"/>
  <c r="C763" i="15"/>
  <c r="C762" i="15" s="1"/>
  <c r="C761" i="15" s="1"/>
  <c r="C760" i="15" s="1"/>
  <c r="H762" i="15"/>
  <c r="H761" i="15" s="1"/>
  <c r="H760" i="15" s="1"/>
  <c r="E761" i="15"/>
  <c r="E760" i="15" s="1"/>
  <c r="K759" i="15"/>
  <c r="J759" i="15"/>
  <c r="J758" i="15" s="1"/>
  <c r="J757" i="15" s="1"/>
  <c r="I758" i="15"/>
  <c r="I757" i="15" s="1"/>
  <c r="H758" i="15"/>
  <c r="G758" i="15"/>
  <c r="G757" i="15" s="1"/>
  <c r="F758" i="15"/>
  <c r="F757" i="15" s="1"/>
  <c r="E758" i="15"/>
  <c r="E757" i="15" s="1"/>
  <c r="D758" i="15"/>
  <c r="D757" i="15" s="1"/>
  <c r="C758" i="15"/>
  <c r="C757" i="15" s="1"/>
  <c r="H757" i="15"/>
  <c r="K756" i="15"/>
  <c r="J756" i="15"/>
  <c r="J755" i="15" s="1"/>
  <c r="I755" i="15"/>
  <c r="H755" i="15"/>
  <c r="G755" i="15"/>
  <c r="F755" i="15"/>
  <c r="E755" i="15"/>
  <c r="D755" i="15"/>
  <c r="C755" i="15"/>
  <c r="K754" i="15"/>
  <c r="J754" i="15"/>
  <c r="J753" i="15" s="1"/>
  <c r="I753" i="15"/>
  <c r="H753" i="15"/>
  <c r="G753" i="15"/>
  <c r="F753" i="15"/>
  <c r="E753" i="15"/>
  <c r="D753" i="15"/>
  <c r="C753" i="15"/>
  <c r="K751" i="15"/>
  <c r="J751" i="15"/>
  <c r="K750" i="15"/>
  <c r="J750" i="15"/>
  <c r="K749" i="15"/>
  <c r="J749" i="15"/>
  <c r="J748" i="15" s="1"/>
  <c r="J747" i="15" s="1"/>
  <c r="I748" i="15"/>
  <c r="I747" i="15" s="1"/>
  <c r="H748" i="15"/>
  <c r="H747" i="15" s="1"/>
  <c r="G748" i="15"/>
  <c r="G747" i="15" s="1"/>
  <c r="F748" i="15"/>
  <c r="F747" i="15" s="1"/>
  <c r="E748" i="15"/>
  <c r="E747" i="15" s="1"/>
  <c r="D748" i="15"/>
  <c r="D747" i="15" s="1"/>
  <c r="C748" i="15"/>
  <c r="C747" i="15" s="1"/>
  <c r="I745" i="15"/>
  <c r="K745" i="15" s="1"/>
  <c r="H744" i="15"/>
  <c r="H743" i="15" s="1"/>
  <c r="H742" i="15" s="1"/>
  <c r="G744" i="15"/>
  <c r="G743" i="15" s="1"/>
  <c r="G742" i="15" s="1"/>
  <c r="F744" i="15"/>
  <c r="F743" i="15" s="1"/>
  <c r="E744" i="15"/>
  <c r="E743" i="15" s="1"/>
  <c r="E742" i="15" s="1"/>
  <c r="D744" i="15"/>
  <c r="D743" i="15" s="1"/>
  <c r="D742" i="15" s="1"/>
  <c r="C744" i="15"/>
  <c r="C743" i="15" s="1"/>
  <c r="C742" i="15" s="1"/>
  <c r="F742" i="15"/>
  <c r="I741" i="15"/>
  <c r="K741" i="15" s="1"/>
  <c r="H740" i="15"/>
  <c r="H739" i="15" s="1"/>
  <c r="G740" i="15"/>
  <c r="G739" i="15" s="1"/>
  <c r="G738" i="15" s="1"/>
  <c r="F740" i="15"/>
  <c r="F739" i="15" s="1"/>
  <c r="F738" i="15" s="1"/>
  <c r="E740" i="15"/>
  <c r="E739" i="15" s="1"/>
  <c r="E738" i="15" s="1"/>
  <c r="D740" i="15"/>
  <c r="D739" i="15" s="1"/>
  <c r="D738" i="15" s="1"/>
  <c r="C740" i="15"/>
  <c r="C739" i="15" s="1"/>
  <c r="C738" i="15" s="1"/>
  <c r="H738" i="15"/>
  <c r="I737" i="15"/>
  <c r="J737" i="15" s="1"/>
  <c r="I736" i="15"/>
  <c r="K736" i="15" s="1"/>
  <c r="I735" i="15"/>
  <c r="J735" i="15" s="1"/>
  <c r="I734" i="15"/>
  <c r="K734" i="15" s="1"/>
  <c r="H733" i="15"/>
  <c r="G733" i="15"/>
  <c r="G732" i="15" s="1"/>
  <c r="G731" i="15" s="1"/>
  <c r="F733" i="15"/>
  <c r="F732" i="15" s="1"/>
  <c r="F731" i="15" s="1"/>
  <c r="E733" i="15"/>
  <c r="E732" i="15" s="1"/>
  <c r="E731" i="15" s="1"/>
  <c r="D733" i="15"/>
  <c r="D732" i="15" s="1"/>
  <c r="D731" i="15" s="1"/>
  <c r="C733" i="15"/>
  <c r="C732" i="15" s="1"/>
  <c r="H732" i="15"/>
  <c r="H731" i="15" s="1"/>
  <c r="C731" i="15"/>
  <c r="I727" i="15"/>
  <c r="H726" i="15"/>
  <c r="H725" i="15" s="1"/>
  <c r="G726" i="15"/>
  <c r="G725" i="15" s="1"/>
  <c r="F726" i="15"/>
  <c r="F725" i="15" s="1"/>
  <c r="E726" i="15"/>
  <c r="E725" i="15" s="1"/>
  <c r="D726" i="15"/>
  <c r="D725" i="15" s="1"/>
  <c r="C726" i="15"/>
  <c r="C725" i="15" s="1"/>
  <c r="I724" i="15"/>
  <c r="K724" i="15" s="1"/>
  <c r="H723" i="15"/>
  <c r="H722" i="15" s="1"/>
  <c r="G723" i="15"/>
  <c r="G722" i="15" s="1"/>
  <c r="F723" i="15"/>
  <c r="F722" i="15" s="1"/>
  <c r="E723" i="15"/>
  <c r="E722" i="15" s="1"/>
  <c r="D723" i="15"/>
  <c r="D722" i="15" s="1"/>
  <c r="C723" i="15"/>
  <c r="C722" i="15" s="1"/>
  <c r="I720" i="15"/>
  <c r="K720" i="15" s="1"/>
  <c r="H719" i="15"/>
  <c r="H718" i="15" s="1"/>
  <c r="G719" i="15"/>
  <c r="G718" i="15" s="1"/>
  <c r="F719" i="15"/>
  <c r="F718" i="15" s="1"/>
  <c r="E719" i="15"/>
  <c r="E718" i="15" s="1"/>
  <c r="D719" i="15"/>
  <c r="D718" i="15" s="1"/>
  <c r="C719" i="15"/>
  <c r="C718" i="15" s="1"/>
  <c r="I717" i="15"/>
  <c r="H716" i="15"/>
  <c r="G716" i="15"/>
  <c r="G715" i="15" s="1"/>
  <c r="F716" i="15"/>
  <c r="F715" i="15" s="1"/>
  <c r="E716" i="15"/>
  <c r="E715" i="15" s="1"/>
  <c r="D716" i="15"/>
  <c r="D715" i="15" s="1"/>
  <c r="C716" i="15"/>
  <c r="C715" i="15" s="1"/>
  <c r="H715" i="15"/>
  <c r="I713" i="15"/>
  <c r="H712" i="15"/>
  <c r="G712" i="15"/>
  <c r="G711" i="15" s="1"/>
  <c r="G710" i="15" s="1"/>
  <c r="F712" i="15"/>
  <c r="F711" i="15" s="1"/>
  <c r="F710" i="15" s="1"/>
  <c r="E712" i="15"/>
  <c r="E711" i="15" s="1"/>
  <c r="E710" i="15" s="1"/>
  <c r="D712" i="15"/>
  <c r="D711" i="15" s="1"/>
  <c r="D710" i="15" s="1"/>
  <c r="C712" i="15"/>
  <c r="C711" i="15" s="1"/>
  <c r="C710" i="15" s="1"/>
  <c r="H711" i="15"/>
  <c r="H710" i="15" s="1"/>
  <c r="K709" i="15"/>
  <c r="J709" i="15"/>
  <c r="I708" i="15"/>
  <c r="H707" i="15"/>
  <c r="G707" i="15"/>
  <c r="F707" i="15"/>
  <c r="E707" i="15"/>
  <c r="D707" i="15"/>
  <c r="C707" i="15"/>
  <c r="I706" i="15"/>
  <c r="H705" i="15"/>
  <c r="G705" i="15"/>
  <c r="F705" i="15"/>
  <c r="E705" i="15"/>
  <c r="D705" i="15"/>
  <c r="C705" i="15"/>
  <c r="I701" i="15"/>
  <c r="K701" i="15" s="1"/>
  <c r="H700" i="15"/>
  <c r="H699" i="15" s="1"/>
  <c r="H698" i="15" s="1"/>
  <c r="G700" i="15"/>
  <c r="G699" i="15" s="1"/>
  <c r="G698" i="15" s="1"/>
  <c r="F700" i="15"/>
  <c r="F699" i="15" s="1"/>
  <c r="F698" i="15" s="1"/>
  <c r="E700" i="15"/>
  <c r="E699" i="15" s="1"/>
  <c r="E698" i="15" s="1"/>
  <c r="D700" i="15"/>
  <c r="D699" i="15" s="1"/>
  <c r="D698" i="15" s="1"/>
  <c r="C700" i="15"/>
  <c r="C699" i="15" s="1"/>
  <c r="C698" i="15" s="1"/>
  <c r="I697" i="15"/>
  <c r="K697" i="15" s="1"/>
  <c r="H696" i="15"/>
  <c r="H695" i="15" s="1"/>
  <c r="H694" i="15" s="1"/>
  <c r="G696" i="15"/>
  <c r="G695" i="15" s="1"/>
  <c r="G694" i="15" s="1"/>
  <c r="F696" i="15"/>
  <c r="F695" i="15" s="1"/>
  <c r="F694" i="15" s="1"/>
  <c r="E696" i="15"/>
  <c r="E695" i="15" s="1"/>
  <c r="E694" i="15" s="1"/>
  <c r="D696" i="15"/>
  <c r="D695" i="15" s="1"/>
  <c r="D694" i="15" s="1"/>
  <c r="C696" i="15"/>
  <c r="C695" i="15" s="1"/>
  <c r="C694" i="15" s="1"/>
  <c r="I693" i="15"/>
  <c r="K693" i="15" s="1"/>
  <c r="H692" i="15"/>
  <c r="H691" i="15" s="1"/>
  <c r="H690" i="15" s="1"/>
  <c r="G692" i="15"/>
  <c r="G691" i="15" s="1"/>
  <c r="G690" i="15" s="1"/>
  <c r="F692" i="15"/>
  <c r="F691" i="15" s="1"/>
  <c r="F690" i="15" s="1"/>
  <c r="E692" i="15"/>
  <c r="E691" i="15" s="1"/>
  <c r="E690" i="15" s="1"/>
  <c r="D692" i="15"/>
  <c r="D691" i="15" s="1"/>
  <c r="D690" i="15" s="1"/>
  <c r="C692" i="15"/>
  <c r="C691" i="15" s="1"/>
  <c r="C690" i="15" s="1"/>
  <c r="I684" i="15"/>
  <c r="K684" i="15" s="1"/>
  <c r="I683" i="15"/>
  <c r="H682" i="15"/>
  <c r="G682" i="15"/>
  <c r="G681" i="15" s="1"/>
  <c r="G680" i="15" s="1"/>
  <c r="F682" i="15"/>
  <c r="F681" i="15" s="1"/>
  <c r="F680" i="15" s="1"/>
  <c r="E682" i="15"/>
  <c r="E681" i="15" s="1"/>
  <c r="E680" i="15" s="1"/>
  <c r="D682" i="15"/>
  <c r="D681" i="15" s="1"/>
  <c r="D680" i="15" s="1"/>
  <c r="C682" i="15"/>
  <c r="C681" i="15" s="1"/>
  <c r="C680" i="15" s="1"/>
  <c r="H681" i="15"/>
  <c r="H680" i="15" s="1"/>
  <c r="I679" i="15"/>
  <c r="H678" i="15"/>
  <c r="G678" i="15"/>
  <c r="G677" i="15" s="1"/>
  <c r="G676" i="15" s="1"/>
  <c r="F678" i="15"/>
  <c r="F677" i="15" s="1"/>
  <c r="F676" i="15" s="1"/>
  <c r="E678" i="15"/>
  <c r="E677" i="15" s="1"/>
  <c r="D678" i="15"/>
  <c r="D677" i="15" s="1"/>
  <c r="D676" i="15" s="1"/>
  <c r="C678" i="15"/>
  <c r="C677" i="15" s="1"/>
  <c r="C676" i="15" s="1"/>
  <c r="H677" i="15"/>
  <c r="H676" i="15" s="1"/>
  <c r="E676" i="15"/>
  <c r="I675" i="15"/>
  <c r="I674" i="15" s="1"/>
  <c r="H674" i="15"/>
  <c r="G674" i="15"/>
  <c r="G673" i="15" s="1"/>
  <c r="F674" i="15"/>
  <c r="F673" i="15" s="1"/>
  <c r="F672" i="15" s="1"/>
  <c r="E674" i="15"/>
  <c r="E673" i="15" s="1"/>
  <c r="E672" i="15" s="1"/>
  <c r="D674" i="15"/>
  <c r="D673" i="15" s="1"/>
  <c r="D672" i="15" s="1"/>
  <c r="C674" i="15"/>
  <c r="C673" i="15" s="1"/>
  <c r="C672" i="15" s="1"/>
  <c r="H673" i="15"/>
  <c r="H672" i="15" s="1"/>
  <c r="G672" i="15"/>
  <c r="I671" i="15"/>
  <c r="I670" i="15"/>
  <c r="K670" i="15" s="1"/>
  <c r="H669" i="15"/>
  <c r="H668" i="15" s="1"/>
  <c r="H667" i="15" s="1"/>
  <c r="G669" i="15"/>
  <c r="G668" i="15" s="1"/>
  <c r="G667" i="15" s="1"/>
  <c r="F669" i="15"/>
  <c r="F668" i="15" s="1"/>
  <c r="F667" i="15" s="1"/>
  <c r="E669" i="15"/>
  <c r="E668" i="15" s="1"/>
  <c r="E667" i="15" s="1"/>
  <c r="D669" i="15"/>
  <c r="D668" i="15" s="1"/>
  <c r="D667" i="15" s="1"/>
  <c r="C669" i="15"/>
  <c r="C668" i="15" s="1"/>
  <c r="C667" i="15" s="1"/>
  <c r="I666" i="15"/>
  <c r="J666" i="15" s="1"/>
  <c r="I665" i="15"/>
  <c r="K665" i="15" s="1"/>
  <c r="H664" i="15"/>
  <c r="G664" i="15"/>
  <c r="G663" i="15" s="1"/>
  <c r="G662" i="15" s="1"/>
  <c r="F664" i="15"/>
  <c r="F663" i="15" s="1"/>
  <c r="F662" i="15" s="1"/>
  <c r="E664" i="15"/>
  <c r="E663" i="15" s="1"/>
  <c r="E662" i="15" s="1"/>
  <c r="D664" i="15"/>
  <c r="D663" i="15" s="1"/>
  <c r="D662" i="15" s="1"/>
  <c r="C664" i="15"/>
  <c r="C663" i="15" s="1"/>
  <c r="C662" i="15" s="1"/>
  <c r="H663" i="15"/>
  <c r="H662" i="15" s="1"/>
  <c r="I661" i="15"/>
  <c r="I660" i="15" s="1"/>
  <c r="H660" i="15"/>
  <c r="H659" i="15" s="1"/>
  <c r="G660" i="15"/>
  <c r="G659" i="15" s="1"/>
  <c r="F660" i="15"/>
  <c r="E660" i="15"/>
  <c r="E659" i="15" s="1"/>
  <c r="D660" i="15"/>
  <c r="D659" i="15" s="1"/>
  <c r="C660" i="15"/>
  <c r="C659" i="15" s="1"/>
  <c r="F659" i="15"/>
  <c r="I658" i="15"/>
  <c r="K658" i="15" s="1"/>
  <c r="H657" i="15"/>
  <c r="H656" i="15" s="1"/>
  <c r="G657" i="15"/>
  <c r="G656" i="15" s="1"/>
  <c r="G655" i="15" s="1"/>
  <c r="F657" i="15"/>
  <c r="F656" i="15" s="1"/>
  <c r="E657" i="15"/>
  <c r="E656" i="15" s="1"/>
  <c r="D657" i="15"/>
  <c r="D656" i="15" s="1"/>
  <c r="C657" i="15"/>
  <c r="C656" i="15" s="1"/>
  <c r="C655" i="15" s="1"/>
  <c r="I654" i="15"/>
  <c r="J654" i="15" s="1"/>
  <c r="I653" i="15"/>
  <c r="K653" i="15" s="1"/>
  <c r="H652" i="15"/>
  <c r="H651" i="15" s="1"/>
  <c r="H650" i="15" s="1"/>
  <c r="G652" i="15"/>
  <c r="G651" i="15" s="1"/>
  <c r="G650" i="15" s="1"/>
  <c r="F652" i="15"/>
  <c r="F651" i="15" s="1"/>
  <c r="F650" i="15" s="1"/>
  <c r="E652" i="15"/>
  <c r="E651" i="15" s="1"/>
  <c r="E650" i="15" s="1"/>
  <c r="D652" i="15"/>
  <c r="D651" i="15" s="1"/>
  <c r="D650" i="15" s="1"/>
  <c r="C652" i="15"/>
  <c r="C651" i="15" s="1"/>
  <c r="C650" i="15" s="1"/>
  <c r="I644" i="15"/>
  <c r="J644" i="15" s="1"/>
  <c r="I643" i="15"/>
  <c r="K643" i="15" s="1"/>
  <c r="H642" i="15"/>
  <c r="G642" i="15"/>
  <c r="F642" i="15"/>
  <c r="E642" i="15"/>
  <c r="D642" i="15"/>
  <c r="C642" i="15"/>
  <c r="I641" i="15"/>
  <c r="H640" i="15"/>
  <c r="G640" i="15"/>
  <c r="F640" i="15"/>
  <c r="E640" i="15"/>
  <c r="D640" i="15"/>
  <c r="C640" i="15"/>
  <c r="I639" i="15"/>
  <c r="K639" i="15" s="1"/>
  <c r="H638" i="15"/>
  <c r="G638" i="15"/>
  <c r="F638" i="15"/>
  <c r="E638" i="15"/>
  <c r="D638" i="15"/>
  <c r="C638" i="15"/>
  <c r="I637" i="15"/>
  <c r="H636" i="15"/>
  <c r="G636" i="15"/>
  <c r="F636" i="15"/>
  <c r="E636" i="15"/>
  <c r="D636" i="15"/>
  <c r="C636" i="15"/>
  <c r="I634" i="15"/>
  <c r="K634" i="15" s="1"/>
  <c r="H633" i="15"/>
  <c r="H632" i="15" s="1"/>
  <c r="G633" i="15"/>
  <c r="G632" i="15" s="1"/>
  <c r="F633" i="15"/>
  <c r="F632" i="15" s="1"/>
  <c r="E633" i="15"/>
  <c r="E632" i="15" s="1"/>
  <c r="D633" i="15"/>
  <c r="D632" i="15" s="1"/>
  <c r="C633" i="15"/>
  <c r="C632" i="15" s="1"/>
  <c r="J630" i="15"/>
  <c r="J629" i="15" s="1"/>
  <c r="I629" i="15"/>
  <c r="H629" i="15"/>
  <c r="G629" i="15"/>
  <c r="F629" i="15"/>
  <c r="E629" i="15"/>
  <c r="D629" i="15"/>
  <c r="C629" i="15"/>
  <c r="I628" i="15"/>
  <c r="H627" i="15"/>
  <c r="G627" i="15"/>
  <c r="F627" i="15"/>
  <c r="E627" i="15"/>
  <c r="D627" i="15"/>
  <c r="C627" i="15"/>
  <c r="J626" i="15"/>
  <c r="J625" i="15" s="1"/>
  <c r="I625" i="15"/>
  <c r="H625" i="15"/>
  <c r="G625" i="15"/>
  <c r="F625" i="15"/>
  <c r="E625" i="15"/>
  <c r="D625" i="15"/>
  <c r="C625" i="15"/>
  <c r="I623" i="15"/>
  <c r="K623" i="15" s="1"/>
  <c r="H622" i="15"/>
  <c r="G622" i="15"/>
  <c r="F622" i="15"/>
  <c r="E622" i="15"/>
  <c r="D622" i="15"/>
  <c r="C622" i="15"/>
  <c r="I621" i="15"/>
  <c r="K621" i="15" s="1"/>
  <c r="H620" i="15"/>
  <c r="G620" i="15"/>
  <c r="F620" i="15"/>
  <c r="E620" i="15"/>
  <c r="D620" i="15"/>
  <c r="C620" i="15"/>
  <c r="I616" i="15"/>
  <c r="K616" i="15" s="1"/>
  <c r="H615" i="15"/>
  <c r="G615" i="15"/>
  <c r="F615" i="15"/>
  <c r="E615" i="15"/>
  <c r="D615" i="15"/>
  <c r="C615" i="15"/>
  <c r="I614" i="15"/>
  <c r="K614" i="15" s="1"/>
  <c r="H613" i="15"/>
  <c r="G613" i="15"/>
  <c r="F613" i="15"/>
  <c r="E613" i="15"/>
  <c r="D613" i="15"/>
  <c r="C613" i="15"/>
  <c r="J612" i="15"/>
  <c r="J611" i="15" s="1"/>
  <c r="I611" i="15"/>
  <c r="H611" i="15"/>
  <c r="G611" i="15"/>
  <c r="F611" i="15"/>
  <c r="E611" i="15"/>
  <c r="D611" i="15"/>
  <c r="C611" i="15"/>
  <c r="I610" i="15"/>
  <c r="K610" i="15" s="1"/>
  <c r="H609" i="15"/>
  <c r="G609" i="15"/>
  <c r="F609" i="15"/>
  <c r="E609" i="15"/>
  <c r="D609" i="15"/>
  <c r="C609" i="15"/>
  <c r="J600" i="15"/>
  <c r="J599" i="15" s="1"/>
  <c r="J598" i="15" s="1"/>
  <c r="I599" i="15"/>
  <c r="I598" i="15" s="1"/>
  <c r="H599" i="15"/>
  <c r="H598" i="15" s="1"/>
  <c r="G599" i="15"/>
  <c r="G598" i="15" s="1"/>
  <c r="F599" i="15"/>
  <c r="F598" i="15" s="1"/>
  <c r="E599" i="15"/>
  <c r="E598" i="15" s="1"/>
  <c r="D599" i="15"/>
  <c r="D598" i="15" s="1"/>
  <c r="C599" i="15"/>
  <c r="C598" i="15" s="1"/>
  <c r="I596" i="15"/>
  <c r="K596" i="15" s="1"/>
  <c r="H595" i="15"/>
  <c r="G595" i="15"/>
  <c r="F595" i="15"/>
  <c r="E595" i="15"/>
  <c r="D595" i="15"/>
  <c r="C595" i="15"/>
  <c r="I594" i="15"/>
  <c r="K594" i="15" s="1"/>
  <c r="H593" i="15"/>
  <c r="G593" i="15"/>
  <c r="F593" i="15"/>
  <c r="E593" i="15"/>
  <c r="D593" i="15"/>
  <c r="C593" i="15"/>
  <c r="J592" i="15"/>
  <c r="J591" i="15" s="1"/>
  <c r="I591" i="15"/>
  <c r="H591" i="15"/>
  <c r="G591" i="15"/>
  <c r="F591" i="15"/>
  <c r="E591" i="15"/>
  <c r="D591" i="15"/>
  <c r="C591" i="15"/>
  <c r="I590" i="15"/>
  <c r="K590" i="15" s="1"/>
  <c r="H589" i="15"/>
  <c r="G589" i="15"/>
  <c r="F589" i="15"/>
  <c r="E589" i="15"/>
  <c r="D589" i="15"/>
  <c r="C589" i="15"/>
  <c r="I585" i="15"/>
  <c r="K585" i="15" s="1"/>
  <c r="H584" i="15"/>
  <c r="G584" i="15"/>
  <c r="F584" i="15"/>
  <c r="E584" i="15"/>
  <c r="D584" i="15"/>
  <c r="C584" i="15"/>
  <c r="I583" i="15"/>
  <c r="K583" i="15" s="1"/>
  <c r="H582" i="15"/>
  <c r="G582" i="15"/>
  <c r="F582" i="15"/>
  <c r="E582" i="15"/>
  <c r="D582" i="15"/>
  <c r="C582" i="15"/>
  <c r="I578" i="15"/>
  <c r="K578" i="15" s="1"/>
  <c r="H577" i="15"/>
  <c r="G577" i="15"/>
  <c r="F577" i="15"/>
  <c r="E577" i="15"/>
  <c r="D577" i="15"/>
  <c r="C577" i="15"/>
  <c r="J576" i="15"/>
  <c r="I575" i="15"/>
  <c r="K575" i="15" s="1"/>
  <c r="H574" i="15"/>
  <c r="G574" i="15"/>
  <c r="F574" i="15"/>
  <c r="E574" i="15"/>
  <c r="D574" i="15"/>
  <c r="C574" i="15"/>
  <c r="J573" i="15"/>
  <c r="J572" i="15" s="1"/>
  <c r="I572" i="15"/>
  <c r="H572" i="15"/>
  <c r="G572" i="15"/>
  <c r="F572" i="15"/>
  <c r="E572" i="15"/>
  <c r="D572" i="15"/>
  <c r="C572" i="15"/>
  <c r="I571" i="15"/>
  <c r="K571" i="15" s="1"/>
  <c r="H570" i="15"/>
  <c r="G570" i="15"/>
  <c r="F570" i="15"/>
  <c r="E570" i="15"/>
  <c r="D570" i="15"/>
  <c r="C570" i="15"/>
  <c r="J563" i="15"/>
  <c r="J562" i="15" s="1"/>
  <c r="I562" i="15"/>
  <c r="H562" i="15"/>
  <c r="G562" i="15"/>
  <c r="F562" i="15"/>
  <c r="E562" i="15"/>
  <c r="D562" i="15"/>
  <c r="C562" i="15"/>
  <c r="I561" i="15"/>
  <c r="K561" i="15" s="1"/>
  <c r="H560" i="15"/>
  <c r="G560" i="15"/>
  <c r="F560" i="15"/>
  <c r="E560" i="15"/>
  <c r="D560" i="15"/>
  <c r="C560" i="15"/>
  <c r="I559" i="15"/>
  <c r="K559" i="15" s="1"/>
  <c r="H558" i="15"/>
  <c r="G558" i="15"/>
  <c r="F558" i="15"/>
  <c r="E558" i="15"/>
  <c r="D558" i="15"/>
  <c r="C558" i="15"/>
  <c r="I554" i="15"/>
  <c r="K554" i="15" s="1"/>
  <c r="H553" i="15"/>
  <c r="G553" i="15"/>
  <c r="F553" i="15"/>
  <c r="E553" i="15"/>
  <c r="D553" i="15"/>
  <c r="C553" i="15"/>
  <c r="J552" i="15"/>
  <c r="J551" i="15" s="1"/>
  <c r="I551" i="15"/>
  <c r="H551" i="15"/>
  <c r="H550" i="15" s="1"/>
  <c r="H549" i="15" s="1"/>
  <c r="H548" i="15" s="1"/>
  <c r="G551" i="15"/>
  <c r="F551" i="15"/>
  <c r="F550" i="15" s="1"/>
  <c r="F549" i="15" s="1"/>
  <c r="F548" i="15" s="1"/>
  <c r="E551" i="15"/>
  <c r="D551" i="15"/>
  <c r="D550" i="15" s="1"/>
  <c r="D549" i="15" s="1"/>
  <c r="D548" i="15" s="1"/>
  <c r="C551" i="15"/>
  <c r="I547" i="15"/>
  <c r="H546" i="15"/>
  <c r="G546" i="15"/>
  <c r="F546" i="15"/>
  <c r="E546" i="15"/>
  <c r="D546" i="15"/>
  <c r="C546" i="15"/>
  <c r="I545" i="15"/>
  <c r="K545" i="15" s="1"/>
  <c r="H544" i="15"/>
  <c r="G544" i="15"/>
  <c r="F544" i="15"/>
  <c r="E544" i="15"/>
  <c r="D544" i="15"/>
  <c r="C544" i="15"/>
  <c r="I540" i="15"/>
  <c r="K540" i="15" s="1"/>
  <c r="H539" i="15"/>
  <c r="G539" i="15"/>
  <c r="F539" i="15"/>
  <c r="E539" i="15"/>
  <c r="D539" i="15"/>
  <c r="C539" i="15"/>
  <c r="I538" i="15"/>
  <c r="J538" i="15" s="1"/>
  <c r="I537" i="15"/>
  <c r="K537" i="15" s="1"/>
  <c r="H536" i="15"/>
  <c r="G536" i="15"/>
  <c r="F536" i="15"/>
  <c r="E536" i="15"/>
  <c r="D536" i="15"/>
  <c r="C536" i="15"/>
  <c r="J535" i="15"/>
  <c r="J534" i="15" s="1"/>
  <c r="I534" i="15"/>
  <c r="H534" i="15"/>
  <c r="G534" i="15"/>
  <c r="F534" i="15"/>
  <c r="E534" i="15"/>
  <c r="D534" i="15"/>
  <c r="C534" i="15"/>
  <c r="I533" i="15"/>
  <c r="K533" i="15" s="1"/>
  <c r="H532" i="15"/>
  <c r="G532" i="15"/>
  <c r="F532" i="15"/>
  <c r="E532" i="15"/>
  <c r="D532" i="15"/>
  <c r="C532" i="15"/>
  <c r="I530" i="15"/>
  <c r="K530" i="15" s="1"/>
  <c r="H529" i="15"/>
  <c r="H528" i="15" s="1"/>
  <c r="G529" i="15"/>
  <c r="G528" i="15" s="1"/>
  <c r="F529" i="15"/>
  <c r="F528" i="15" s="1"/>
  <c r="E529" i="15"/>
  <c r="E528" i="15" s="1"/>
  <c r="D529" i="15"/>
  <c r="D528" i="15" s="1"/>
  <c r="C529" i="15"/>
  <c r="C528" i="15" s="1"/>
  <c r="I522" i="15"/>
  <c r="K522" i="15" s="1"/>
  <c r="H521" i="15"/>
  <c r="G521" i="15"/>
  <c r="F521" i="15"/>
  <c r="E521" i="15"/>
  <c r="D521" i="15"/>
  <c r="C521" i="15"/>
  <c r="I520" i="15"/>
  <c r="K520" i="15" s="1"/>
  <c r="H519" i="15"/>
  <c r="G519" i="15"/>
  <c r="F519" i="15"/>
  <c r="E519" i="15"/>
  <c r="D519" i="15"/>
  <c r="C519" i="15"/>
  <c r="K518" i="15"/>
  <c r="J518" i="15"/>
  <c r="J517" i="15" s="1"/>
  <c r="I517" i="15"/>
  <c r="H517" i="15"/>
  <c r="G517" i="15"/>
  <c r="F517" i="15"/>
  <c r="E517" i="15"/>
  <c r="D517" i="15"/>
  <c r="C517" i="15"/>
  <c r="I516" i="15"/>
  <c r="K516" i="15" s="1"/>
  <c r="H515" i="15"/>
  <c r="G515" i="15"/>
  <c r="F515" i="15"/>
  <c r="E515" i="15"/>
  <c r="D515" i="15"/>
  <c r="C515" i="15"/>
  <c r="I510" i="15"/>
  <c r="K510" i="15" s="1"/>
  <c r="H509" i="15"/>
  <c r="G509" i="15"/>
  <c r="F509" i="15"/>
  <c r="E509" i="15"/>
  <c r="D509" i="15"/>
  <c r="C509" i="15"/>
  <c r="I508" i="15"/>
  <c r="K508" i="15" s="1"/>
  <c r="I507" i="15"/>
  <c r="K507" i="15" s="1"/>
  <c r="I506" i="15"/>
  <c r="K506" i="15" s="1"/>
  <c r="I505" i="15"/>
  <c r="K505" i="15" s="1"/>
  <c r="I504" i="15"/>
  <c r="K504" i="15" s="1"/>
  <c r="I503" i="15"/>
  <c r="K503" i="15" s="1"/>
  <c r="I502" i="15"/>
  <c r="K502" i="15" s="1"/>
  <c r="I501" i="15"/>
  <c r="H500" i="15"/>
  <c r="G500" i="15"/>
  <c r="G989" i="15" s="1"/>
  <c r="F500" i="15"/>
  <c r="F989" i="15" s="1"/>
  <c r="E500" i="15"/>
  <c r="E499" i="15" s="1"/>
  <c r="E498" i="15" s="1"/>
  <c r="D500" i="15"/>
  <c r="D989" i="15" s="1"/>
  <c r="C500" i="15"/>
  <c r="C989" i="15" s="1"/>
  <c r="F494" i="15"/>
  <c r="F493" i="15"/>
  <c r="D988" i="15" s="1"/>
  <c r="E492" i="15"/>
  <c r="E974" i="15" s="1"/>
  <c r="D492" i="15"/>
  <c r="D974" i="15" s="1"/>
  <c r="B459" i="15"/>
  <c r="G450" i="15"/>
  <c r="F450" i="15"/>
  <c r="C450" i="15"/>
  <c r="I433" i="15"/>
  <c r="K433" i="15" s="1"/>
  <c r="H432" i="15"/>
  <c r="G432" i="15"/>
  <c r="F432" i="15"/>
  <c r="E432" i="15"/>
  <c r="D432" i="15"/>
  <c r="C432" i="15"/>
  <c r="I431" i="15"/>
  <c r="K431" i="15" s="1"/>
  <c r="H430" i="15"/>
  <c r="G430" i="15"/>
  <c r="F430" i="15"/>
  <c r="E430" i="15"/>
  <c r="D430" i="15"/>
  <c r="C430" i="15"/>
  <c r="H429" i="15"/>
  <c r="I429" i="15" s="1"/>
  <c r="J429" i="15" s="1"/>
  <c r="J428" i="15" s="1"/>
  <c r="G428" i="15"/>
  <c r="F428" i="15"/>
  <c r="E428" i="15"/>
  <c r="D428" i="15"/>
  <c r="C428" i="15"/>
  <c r="I425" i="15"/>
  <c r="K425" i="15" s="1"/>
  <c r="H424" i="15"/>
  <c r="G424" i="15"/>
  <c r="F424" i="15"/>
  <c r="E424" i="15"/>
  <c r="D424" i="15"/>
  <c r="C424" i="15"/>
  <c r="H423" i="15"/>
  <c r="I423" i="15" s="1"/>
  <c r="J423" i="15" s="1"/>
  <c r="J422" i="15" s="1"/>
  <c r="H421" i="15"/>
  <c r="I421" i="15" s="1"/>
  <c r="G420" i="15"/>
  <c r="F420" i="15"/>
  <c r="E420" i="15"/>
  <c r="D420" i="15"/>
  <c r="C420" i="15"/>
  <c r="I416" i="15"/>
  <c r="K416" i="15" s="1"/>
  <c r="H415" i="15"/>
  <c r="G415" i="15"/>
  <c r="F415" i="15"/>
  <c r="E415" i="15"/>
  <c r="D415" i="15"/>
  <c r="C415" i="15"/>
  <c r="I414" i="15"/>
  <c r="J414" i="15" s="1"/>
  <c r="I413" i="15"/>
  <c r="K413" i="15" s="1"/>
  <c r="H412" i="15"/>
  <c r="G412" i="15"/>
  <c r="F412" i="15"/>
  <c r="E412" i="15"/>
  <c r="D412" i="15"/>
  <c r="C412" i="15"/>
  <c r="I411" i="15"/>
  <c r="K411" i="15" s="1"/>
  <c r="I410" i="15"/>
  <c r="K410" i="15" s="1"/>
  <c r="H409" i="15"/>
  <c r="G409" i="15"/>
  <c r="F409" i="15"/>
  <c r="E409" i="15"/>
  <c r="D409" i="15"/>
  <c r="C409" i="15"/>
  <c r="I408" i="15"/>
  <c r="K408" i="15" s="1"/>
  <c r="H407" i="15"/>
  <c r="G407" i="15"/>
  <c r="F407" i="15"/>
  <c r="E407" i="15"/>
  <c r="D407" i="15"/>
  <c r="C407" i="15"/>
  <c r="I406" i="15"/>
  <c r="K406" i="15" s="1"/>
  <c r="H405" i="15"/>
  <c r="G405" i="15"/>
  <c r="F405" i="15"/>
  <c r="E405" i="15"/>
  <c r="D405" i="15"/>
  <c r="C405" i="15"/>
  <c r="I396" i="15"/>
  <c r="K396" i="15" s="1"/>
  <c r="H395" i="15"/>
  <c r="H394" i="15" s="1"/>
  <c r="G395" i="15"/>
  <c r="G394" i="15" s="1"/>
  <c r="F395" i="15"/>
  <c r="E395" i="15"/>
  <c r="E394" i="15" s="1"/>
  <c r="D395" i="15"/>
  <c r="D394" i="15" s="1"/>
  <c r="C395" i="15"/>
  <c r="C394" i="15" s="1"/>
  <c r="F394" i="15"/>
  <c r="I392" i="15"/>
  <c r="K392" i="15" s="1"/>
  <c r="H391" i="15"/>
  <c r="G391" i="15"/>
  <c r="F391" i="15"/>
  <c r="E391" i="15"/>
  <c r="D391" i="15"/>
  <c r="C391" i="15"/>
  <c r="I390" i="15"/>
  <c r="K390" i="15" s="1"/>
  <c r="H389" i="15"/>
  <c r="G389" i="15"/>
  <c r="F389" i="15"/>
  <c r="E389" i="15"/>
  <c r="D389" i="15"/>
  <c r="C389" i="15"/>
  <c r="I388" i="15"/>
  <c r="K388" i="15" s="1"/>
  <c r="H387" i="15"/>
  <c r="G387" i="15"/>
  <c r="F387" i="15"/>
  <c r="E387" i="15"/>
  <c r="D387" i="15"/>
  <c r="C387" i="15"/>
  <c r="I383" i="15"/>
  <c r="K383" i="15" s="1"/>
  <c r="H382" i="15"/>
  <c r="G382" i="15"/>
  <c r="F382" i="15"/>
  <c r="E382" i="15"/>
  <c r="D382" i="15"/>
  <c r="C382" i="15"/>
  <c r="H381" i="15"/>
  <c r="I381" i="15" s="1"/>
  <c r="J381" i="15" s="1"/>
  <c r="J380" i="15" s="1"/>
  <c r="I379" i="15"/>
  <c r="K379" i="15" s="1"/>
  <c r="H378" i="15"/>
  <c r="G378" i="15"/>
  <c r="F378" i="15"/>
  <c r="E378" i="15"/>
  <c r="D378" i="15"/>
  <c r="C378" i="15"/>
  <c r="I376" i="15"/>
  <c r="K376" i="15" s="1"/>
  <c r="H375" i="15"/>
  <c r="G375" i="15"/>
  <c r="G374" i="15" s="1"/>
  <c r="F375" i="15"/>
  <c r="F374" i="15" s="1"/>
  <c r="E375" i="15"/>
  <c r="E374" i="15" s="1"/>
  <c r="D375" i="15"/>
  <c r="D374" i="15" s="1"/>
  <c r="C375" i="15"/>
  <c r="C374" i="15" s="1"/>
  <c r="H374" i="15"/>
  <c r="I372" i="15"/>
  <c r="K372" i="15" s="1"/>
  <c r="H371" i="15"/>
  <c r="G371" i="15"/>
  <c r="F371" i="15"/>
  <c r="E371" i="15"/>
  <c r="D371" i="15"/>
  <c r="C371" i="15"/>
  <c r="H370" i="15"/>
  <c r="I370" i="15" s="1"/>
  <c r="G369" i="15"/>
  <c r="F369" i="15"/>
  <c r="E369" i="15"/>
  <c r="D369" i="15"/>
  <c r="C369" i="15"/>
  <c r="I368" i="15"/>
  <c r="K368" i="15" s="1"/>
  <c r="H367" i="15"/>
  <c r="G367" i="15"/>
  <c r="F367" i="15"/>
  <c r="E367" i="15"/>
  <c r="D367" i="15"/>
  <c r="C367" i="15"/>
  <c r="I361" i="15"/>
  <c r="K361" i="15" s="1"/>
  <c r="H360" i="15"/>
  <c r="G360" i="15"/>
  <c r="F360" i="15"/>
  <c r="E360" i="15"/>
  <c r="D360" i="15"/>
  <c r="C360" i="15"/>
  <c r="I359" i="15"/>
  <c r="K359" i="15" s="1"/>
  <c r="K358" i="15" s="1"/>
  <c r="I357" i="15"/>
  <c r="K357" i="15" s="1"/>
  <c r="H356" i="15"/>
  <c r="G356" i="15"/>
  <c r="F356" i="15"/>
  <c r="E356" i="15"/>
  <c r="D356" i="15"/>
  <c r="C356" i="15"/>
  <c r="I352" i="15"/>
  <c r="K352" i="15" s="1"/>
  <c r="H351" i="15"/>
  <c r="G351" i="15"/>
  <c r="F351" i="15"/>
  <c r="E351" i="15"/>
  <c r="D351" i="15"/>
  <c r="C351" i="15"/>
  <c r="I350" i="15"/>
  <c r="H349" i="15"/>
  <c r="G349" i="15"/>
  <c r="F349" i="15"/>
  <c r="E349" i="15"/>
  <c r="D349" i="15"/>
  <c r="C349" i="15"/>
  <c r="I348" i="15"/>
  <c r="K348" i="15" s="1"/>
  <c r="K347" i="15" s="1"/>
  <c r="I346" i="15"/>
  <c r="K346" i="15" s="1"/>
  <c r="H345" i="15"/>
  <c r="G345" i="15"/>
  <c r="F345" i="15"/>
  <c r="E345" i="15"/>
  <c r="D345" i="15"/>
  <c r="C345" i="15"/>
  <c r="I342" i="15"/>
  <c r="K342" i="15" s="1"/>
  <c r="H341" i="15"/>
  <c r="G341" i="15"/>
  <c r="F341" i="15"/>
  <c r="E341" i="15"/>
  <c r="D341" i="15"/>
  <c r="C341" i="15"/>
  <c r="J340" i="15"/>
  <c r="H339" i="15"/>
  <c r="G338" i="15"/>
  <c r="F338" i="15"/>
  <c r="E338" i="15"/>
  <c r="D338" i="15"/>
  <c r="C338" i="15"/>
  <c r="I337" i="15"/>
  <c r="K337" i="15" s="1"/>
  <c r="H336" i="15"/>
  <c r="G336" i="15"/>
  <c r="F336" i="15"/>
  <c r="E336" i="15"/>
  <c r="D336" i="15"/>
  <c r="C336" i="15"/>
  <c r="I333" i="15"/>
  <c r="K333" i="15" s="1"/>
  <c r="H332" i="15"/>
  <c r="G332" i="15"/>
  <c r="F332" i="15"/>
  <c r="E332" i="15"/>
  <c r="D332" i="15"/>
  <c r="C332" i="15"/>
  <c r="H331" i="15"/>
  <c r="I331" i="15" s="1"/>
  <c r="J331" i="15" s="1"/>
  <c r="H330" i="15"/>
  <c r="G329" i="15"/>
  <c r="F329" i="15"/>
  <c r="E329" i="15"/>
  <c r="D329" i="15"/>
  <c r="C329" i="15"/>
  <c r="H328" i="15"/>
  <c r="G327" i="15"/>
  <c r="F327" i="15"/>
  <c r="E327" i="15"/>
  <c r="D327" i="15"/>
  <c r="C327" i="15"/>
  <c r="I316" i="15"/>
  <c r="K316" i="15" s="1"/>
  <c r="H315" i="15"/>
  <c r="G315" i="15"/>
  <c r="F315" i="15"/>
  <c r="E315" i="15"/>
  <c r="D315" i="15"/>
  <c r="C315" i="15"/>
  <c r="I314" i="15"/>
  <c r="K314" i="15" s="1"/>
  <c r="H313" i="15"/>
  <c r="G313" i="15"/>
  <c r="F313" i="15"/>
  <c r="E313" i="15"/>
  <c r="D313" i="15"/>
  <c r="C313" i="15"/>
  <c r="I312" i="15"/>
  <c r="K312" i="15" s="1"/>
  <c r="H311" i="15"/>
  <c r="G311" i="15"/>
  <c r="F311" i="15"/>
  <c r="E311" i="15"/>
  <c r="D311" i="15"/>
  <c r="C311" i="15"/>
  <c r="I308" i="15"/>
  <c r="K308" i="15" s="1"/>
  <c r="I307" i="15"/>
  <c r="K307" i="15" s="1"/>
  <c r="H306" i="15"/>
  <c r="G306" i="15"/>
  <c r="F306" i="15"/>
  <c r="E306" i="15"/>
  <c r="D306" i="15"/>
  <c r="C306" i="15"/>
  <c r="I305" i="15"/>
  <c r="I304" i="15"/>
  <c r="K304" i="15" s="1"/>
  <c r="H303" i="15"/>
  <c r="G303" i="15"/>
  <c r="F303" i="15"/>
  <c r="E303" i="15"/>
  <c r="D303" i="15"/>
  <c r="C303" i="15"/>
  <c r="I302" i="15"/>
  <c r="I301" i="15"/>
  <c r="K301" i="15" s="1"/>
  <c r="I299" i="15"/>
  <c r="K299" i="15" s="1"/>
  <c r="H298" i="15"/>
  <c r="G298" i="15"/>
  <c r="F298" i="15"/>
  <c r="E298" i="15"/>
  <c r="D298" i="15"/>
  <c r="C298" i="15"/>
  <c r="I294" i="15"/>
  <c r="H293" i="15"/>
  <c r="G293" i="15"/>
  <c r="F293" i="15"/>
  <c r="E293" i="15"/>
  <c r="D293" i="15"/>
  <c r="C293" i="15"/>
  <c r="H292" i="15"/>
  <c r="G291" i="15"/>
  <c r="F291" i="15"/>
  <c r="E291" i="15"/>
  <c r="D291" i="15"/>
  <c r="C291" i="15"/>
  <c r="H290" i="15"/>
  <c r="I290" i="15" s="1"/>
  <c r="G289" i="15"/>
  <c r="F289" i="15"/>
  <c r="E289" i="15"/>
  <c r="D289" i="15"/>
  <c r="C289" i="15"/>
  <c r="I287" i="15"/>
  <c r="K287" i="15" s="1"/>
  <c r="H286" i="15"/>
  <c r="H285" i="15" s="1"/>
  <c r="G286" i="15"/>
  <c r="G285" i="15" s="1"/>
  <c r="F286" i="15"/>
  <c r="F285" i="15" s="1"/>
  <c r="E286" i="15"/>
  <c r="E285" i="15" s="1"/>
  <c r="D286" i="15"/>
  <c r="D285" i="15" s="1"/>
  <c r="C286" i="15"/>
  <c r="C285" i="15" s="1"/>
  <c r="I277" i="15"/>
  <c r="K277" i="15" s="1"/>
  <c r="H276" i="15"/>
  <c r="G276" i="15"/>
  <c r="F276" i="15"/>
  <c r="E276" i="15"/>
  <c r="D276" i="15"/>
  <c r="C276" i="15"/>
  <c r="I275" i="15"/>
  <c r="K275" i="15" s="1"/>
  <c r="H274" i="15"/>
  <c r="G274" i="15"/>
  <c r="F274" i="15"/>
  <c r="E274" i="15"/>
  <c r="D274" i="15"/>
  <c r="C274" i="15"/>
  <c r="I273" i="15"/>
  <c r="K273" i="15" s="1"/>
  <c r="H272" i="15"/>
  <c r="G272" i="15"/>
  <c r="F272" i="15"/>
  <c r="E272" i="15"/>
  <c r="D272" i="15"/>
  <c r="C272" i="15"/>
  <c r="I268" i="15"/>
  <c r="K268" i="15" s="1"/>
  <c r="H267" i="15"/>
  <c r="G267" i="15"/>
  <c r="F267" i="15"/>
  <c r="E267" i="15"/>
  <c r="D267" i="15"/>
  <c r="C267" i="15"/>
  <c r="I266" i="15"/>
  <c r="K266" i="15" s="1"/>
  <c r="H265" i="15"/>
  <c r="G265" i="15"/>
  <c r="F265" i="15"/>
  <c r="E265" i="15"/>
  <c r="D265" i="15"/>
  <c r="C265" i="15"/>
  <c r="I263" i="15"/>
  <c r="K263" i="15" s="1"/>
  <c r="H262" i="15"/>
  <c r="G262" i="15"/>
  <c r="F262" i="15"/>
  <c r="E262" i="15"/>
  <c r="D262" i="15"/>
  <c r="C262" i="15"/>
  <c r="I261" i="15"/>
  <c r="K261" i="15" s="1"/>
  <c r="H260" i="15"/>
  <c r="G260" i="15"/>
  <c r="F260" i="15"/>
  <c r="E260" i="15"/>
  <c r="D260" i="15"/>
  <c r="C260" i="15"/>
  <c r="I256" i="15"/>
  <c r="K256" i="15" s="1"/>
  <c r="H255" i="15"/>
  <c r="G255" i="15"/>
  <c r="G254" i="15" s="1"/>
  <c r="G253" i="15" s="1"/>
  <c r="G252" i="15" s="1"/>
  <c r="F255" i="15"/>
  <c r="F254" i="15" s="1"/>
  <c r="F253" i="15" s="1"/>
  <c r="F252" i="15" s="1"/>
  <c r="E255" i="15"/>
  <c r="E254" i="15" s="1"/>
  <c r="E253" i="15" s="1"/>
  <c r="E252" i="15" s="1"/>
  <c r="D255" i="15"/>
  <c r="D254" i="15" s="1"/>
  <c r="D253" i="15" s="1"/>
  <c r="D252" i="15" s="1"/>
  <c r="C255" i="15"/>
  <c r="C254" i="15" s="1"/>
  <c r="C253" i="15" s="1"/>
  <c r="C252" i="15" s="1"/>
  <c r="H254" i="15"/>
  <c r="H253" i="15" s="1"/>
  <c r="H252" i="15" s="1"/>
  <c r="I251" i="15"/>
  <c r="K251" i="15" s="1"/>
  <c r="H250" i="15"/>
  <c r="H249" i="15" s="1"/>
  <c r="G250" i="15"/>
  <c r="G249" i="15" s="1"/>
  <c r="F250" i="15"/>
  <c r="F249" i="15" s="1"/>
  <c r="E250" i="15"/>
  <c r="E249" i="15" s="1"/>
  <c r="D250" i="15"/>
  <c r="D249" i="15" s="1"/>
  <c r="C250" i="15"/>
  <c r="C249" i="15" s="1"/>
  <c r="I248" i="15"/>
  <c r="K248" i="15" s="1"/>
  <c r="H247" i="15"/>
  <c r="G247" i="15"/>
  <c r="F247" i="15"/>
  <c r="E247" i="15"/>
  <c r="D247" i="15"/>
  <c r="C247" i="15"/>
  <c r="I246" i="15"/>
  <c r="K246" i="15" s="1"/>
  <c r="H245" i="15"/>
  <c r="G245" i="15"/>
  <c r="F245" i="15"/>
  <c r="E245" i="15"/>
  <c r="D245" i="15"/>
  <c r="C245" i="15"/>
  <c r="I238" i="15"/>
  <c r="K238" i="15" s="1"/>
  <c r="I237" i="15"/>
  <c r="K237" i="15" s="1"/>
  <c r="I236" i="15"/>
  <c r="K236" i="15" s="1"/>
  <c r="H235" i="15"/>
  <c r="H234" i="15" s="1"/>
  <c r="G235" i="15"/>
  <c r="G234" i="15" s="1"/>
  <c r="F235" i="15"/>
  <c r="F234" i="15" s="1"/>
  <c r="E235" i="15"/>
  <c r="E234" i="15" s="1"/>
  <c r="D235" i="15"/>
  <c r="D234" i="15" s="1"/>
  <c r="C235" i="15"/>
  <c r="C234" i="15" s="1"/>
  <c r="I232" i="15"/>
  <c r="K232" i="15" s="1"/>
  <c r="H231" i="15"/>
  <c r="H230" i="15" s="1"/>
  <c r="H229" i="15" s="1"/>
  <c r="G231" i="15"/>
  <c r="G230" i="15" s="1"/>
  <c r="G229" i="15" s="1"/>
  <c r="F231" i="15"/>
  <c r="F230" i="15" s="1"/>
  <c r="F229" i="15" s="1"/>
  <c r="E231" i="15"/>
  <c r="E230" i="15" s="1"/>
  <c r="E229" i="15" s="1"/>
  <c r="D231" i="15"/>
  <c r="D230" i="15" s="1"/>
  <c r="D229" i="15" s="1"/>
  <c r="C231" i="15"/>
  <c r="C230" i="15" s="1"/>
  <c r="C229" i="15" s="1"/>
  <c r="I228" i="15"/>
  <c r="K228" i="15" s="1"/>
  <c r="H227" i="15"/>
  <c r="H226" i="15" s="1"/>
  <c r="H225" i="15" s="1"/>
  <c r="G227" i="15"/>
  <c r="G226" i="15" s="1"/>
  <c r="G225" i="15" s="1"/>
  <c r="F227" i="15"/>
  <c r="F226" i="15" s="1"/>
  <c r="F225" i="15" s="1"/>
  <c r="E227" i="15"/>
  <c r="E226" i="15" s="1"/>
  <c r="E225" i="15" s="1"/>
  <c r="D227" i="15"/>
  <c r="D226" i="15" s="1"/>
  <c r="D225" i="15" s="1"/>
  <c r="C227" i="15"/>
  <c r="C226" i="15" s="1"/>
  <c r="C225" i="15" s="1"/>
  <c r="I224" i="15"/>
  <c r="K224" i="15" s="1"/>
  <c r="I223" i="15"/>
  <c r="K223" i="15" s="1"/>
  <c r="I222" i="15"/>
  <c r="K222" i="15" s="1"/>
  <c r="I221" i="15"/>
  <c r="K221" i="15" s="1"/>
  <c r="H220" i="15"/>
  <c r="G220" i="15"/>
  <c r="G219" i="15" s="1"/>
  <c r="G218" i="15" s="1"/>
  <c r="F220" i="15"/>
  <c r="F219" i="15" s="1"/>
  <c r="F218" i="15" s="1"/>
  <c r="E220" i="15"/>
  <c r="E219" i="15" s="1"/>
  <c r="E218" i="15" s="1"/>
  <c r="D220" i="15"/>
  <c r="D219" i="15" s="1"/>
  <c r="D218" i="15" s="1"/>
  <c r="C220" i="15"/>
  <c r="C219" i="15" s="1"/>
  <c r="C218" i="15" s="1"/>
  <c r="H219" i="15"/>
  <c r="H218" i="15" s="1"/>
  <c r="I217" i="15"/>
  <c r="K217" i="15" s="1"/>
  <c r="H216" i="15"/>
  <c r="G216" i="15"/>
  <c r="G215" i="15" s="1"/>
  <c r="F216" i="15"/>
  <c r="F215" i="15" s="1"/>
  <c r="E216" i="15"/>
  <c r="E215" i="15" s="1"/>
  <c r="D216" i="15"/>
  <c r="D215" i="15" s="1"/>
  <c r="C216" i="15"/>
  <c r="C215" i="15" s="1"/>
  <c r="H215" i="15"/>
  <c r="I214" i="15"/>
  <c r="K214" i="15" s="1"/>
  <c r="H213" i="15"/>
  <c r="H212" i="15" s="1"/>
  <c r="G213" i="15"/>
  <c r="G212" i="15" s="1"/>
  <c r="F213" i="15"/>
  <c r="F212" i="15" s="1"/>
  <c r="E213" i="15"/>
  <c r="E212" i="15" s="1"/>
  <c r="E211" i="15" s="1"/>
  <c r="D213" i="15"/>
  <c r="D212" i="15" s="1"/>
  <c r="C213" i="15"/>
  <c r="C212" i="15" s="1"/>
  <c r="I210" i="15"/>
  <c r="K210" i="15" s="1"/>
  <c r="H209" i="15"/>
  <c r="H208" i="15" s="1"/>
  <c r="G209" i="15"/>
  <c r="G208" i="15" s="1"/>
  <c r="F209" i="15"/>
  <c r="F208" i="15" s="1"/>
  <c r="E209" i="15"/>
  <c r="E208" i="15" s="1"/>
  <c r="D209" i="15"/>
  <c r="D208" i="15" s="1"/>
  <c r="C209" i="15"/>
  <c r="C208" i="15" s="1"/>
  <c r="I207" i="15"/>
  <c r="K207" i="15" s="1"/>
  <c r="H206" i="15"/>
  <c r="G206" i="15"/>
  <c r="G205" i="15" s="1"/>
  <c r="F206" i="15"/>
  <c r="F205" i="15" s="1"/>
  <c r="E206" i="15"/>
  <c r="E205" i="15" s="1"/>
  <c r="D206" i="15"/>
  <c r="D205" i="15" s="1"/>
  <c r="C206" i="15"/>
  <c r="C205" i="15" s="1"/>
  <c r="H205" i="15"/>
  <c r="I201" i="15"/>
  <c r="K201" i="15" s="1"/>
  <c r="H200" i="15"/>
  <c r="G200" i="15"/>
  <c r="G199" i="15" s="1"/>
  <c r="G198" i="15" s="1"/>
  <c r="F200" i="15"/>
  <c r="F199" i="15" s="1"/>
  <c r="F198" i="15" s="1"/>
  <c r="E200" i="15"/>
  <c r="E199" i="15" s="1"/>
  <c r="E198" i="15" s="1"/>
  <c r="D200" i="15"/>
  <c r="D199" i="15" s="1"/>
  <c r="D198" i="15" s="1"/>
  <c r="C200" i="15"/>
  <c r="C199" i="15" s="1"/>
  <c r="C198" i="15" s="1"/>
  <c r="H199" i="15"/>
  <c r="H198" i="15" s="1"/>
  <c r="I197" i="15"/>
  <c r="K197" i="15" s="1"/>
  <c r="I196" i="15"/>
  <c r="K196" i="15" s="1"/>
  <c r="I195" i="15"/>
  <c r="J195" i="15" s="1"/>
  <c r="H194" i="15"/>
  <c r="G194" i="15"/>
  <c r="F194" i="15"/>
  <c r="E194" i="15"/>
  <c r="D194" i="15"/>
  <c r="C194" i="15"/>
  <c r="I193" i="15"/>
  <c r="K193" i="15" s="1"/>
  <c r="K192" i="15" s="1"/>
  <c r="I188" i="15"/>
  <c r="K188" i="15" s="1"/>
  <c r="H187" i="15"/>
  <c r="G187" i="15"/>
  <c r="G186" i="15" s="1"/>
  <c r="G185" i="15" s="1"/>
  <c r="F187" i="15"/>
  <c r="F186" i="15" s="1"/>
  <c r="F185" i="15" s="1"/>
  <c r="E187" i="15"/>
  <c r="E186" i="15" s="1"/>
  <c r="E185" i="15" s="1"/>
  <c r="D187" i="15"/>
  <c r="D186" i="15" s="1"/>
  <c r="D185" i="15" s="1"/>
  <c r="C187" i="15"/>
  <c r="C186" i="15" s="1"/>
  <c r="C185" i="15" s="1"/>
  <c r="H186" i="15"/>
  <c r="H185" i="15" s="1"/>
  <c r="I184" i="15"/>
  <c r="K184" i="15" s="1"/>
  <c r="H183" i="15"/>
  <c r="G183" i="15"/>
  <c r="G182" i="15" s="1"/>
  <c r="G181" i="15" s="1"/>
  <c r="F183" i="15"/>
  <c r="F182" i="15" s="1"/>
  <c r="F181" i="15" s="1"/>
  <c r="E183" i="15"/>
  <c r="E182" i="15" s="1"/>
  <c r="E181" i="15" s="1"/>
  <c r="D183" i="15"/>
  <c r="D182" i="15" s="1"/>
  <c r="D181" i="15" s="1"/>
  <c r="C183" i="15"/>
  <c r="C182" i="15" s="1"/>
  <c r="C181" i="15" s="1"/>
  <c r="H182" i="15"/>
  <c r="H181" i="15" s="1"/>
  <c r="I180" i="15"/>
  <c r="K180" i="15" s="1"/>
  <c r="H179" i="15"/>
  <c r="G179" i="15"/>
  <c r="G178" i="15" s="1"/>
  <c r="G177" i="15" s="1"/>
  <c r="F179" i="15"/>
  <c r="F178" i="15" s="1"/>
  <c r="F177" i="15" s="1"/>
  <c r="E179" i="15"/>
  <c r="E178" i="15" s="1"/>
  <c r="E177" i="15" s="1"/>
  <c r="D179" i="15"/>
  <c r="D178" i="15" s="1"/>
  <c r="D177" i="15" s="1"/>
  <c r="C179" i="15"/>
  <c r="C178" i="15" s="1"/>
  <c r="C177" i="15" s="1"/>
  <c r="H178" i="15"/>
  <c r="H177" i="15" s="1"/>
  <c r="I176" i="15"/>
  <c r="K176" i="15" s="1"/>
  <c r="I175" i="15"/>
  <c r="K175" i="15" s="1"/>
  <c r="H174" i="15"/>
  <c r="H173" i="15" s="1"/>
  <c r="H172" i="15" s="1"/>
  <c r="G174" i="15"/>
  <c r="G173" i="15" s="1"/>
  <c r="G172" i="15" s="1"/>
  <c r="F174" i="15"/>
  <c r="F173" i="15" s="1"/>
  <c r="F172" i="15" s="1"/>
  <c r="E174" i="15"/>
  <c r="E173" i="15" s="1"/>
  <c r="E172" i="15" s="1"/>
  <c r="D174" i="15"/>
  <c r="D173" i="15" s="1"/>
  <c r="D172" i="15" s="1"/>
  <c r="C174" i="15"/>
  <c r="C173" i="15" s="1"/>
  <c r="C172" i="15" s="1"/>
  <c r="I171" i="15"/>
  <c r="K171" i="15" s="1"/>
  <c r="H170" i="15"/>
  <c r="H169" i="15" s="1"/>
  <c r="H168" i="15" s="1"/>
  <c r="G170" i="15"/>
  <c r="G169" i="15" s="1"/>
  <c r="G168" i="15" s="1"/>
  <c r="F170" i="15"/>
  <c r="F169" i="15" s="1"/>
  <c r="F168" i="15" s="1"/>
  <c r="E170" i="15"/>
  <c r="E169" i="15" s="1"/>
  <c r="E168" i="15" s="1"/>
  <c r="D170" i="15"/>
  <c r="D169" i="15" s="1"/>
  <c r="D168" i="15" s="1"/>
  <c r="C170" i="15"/>
  <c r="C169" i="15" s="1"/>
  <c r="C168" i="15" s="1"/>
  <c r="I167" i="15"/>
  <c r="K167" i="15" s="1"/>
  <c r="H166" i="15"/>
  <c r="H165" i="15" s="1"/>
  <c r="H164" i="15" s="1"/>
  <c r="G166" i="15"/>
  <c r="G165" i="15" s="1"/>
  <c r="G164" i="15" s="1"/>
  <c r="F166" i="15"/>
  <c r="F165" i="15" s="1"/>
  <c r="F164" i="15" s="1"/>
  <c r="E166" i="15"/>
  <c r="E165" i="15" s="1"/>
  <c r="E164" i="15" s="1"/>
  <c r="D166" i="15"/>
  <c r="D165" i="15" s="1"/>
  <c r="D164" i="15" s="1"/>
  <c r="C166" i="15"/>
  <c r="C165" i="15" s="1"/>
  <c r="C164" i="15" s="1"/>
  <c r="I161" i="15"/>
  <c r="J161" i="15" s="1"/>
  <c r="H160" i="15"/>
  <c r="I160" i="15" s="1"/>
  <c r="J160" i="15" s="1"/>
  <c r="G159" i="15"/>
  <c r="G158" i="15" s="1"/>
  <c r="G157" i="15" s="1"/>
  <c r="F159" i="15"/>
  <c r="F158" i="15" s="1"/>
  <c r="F157" i="15" s="1"/>
  <c r="E159" i="15"/>
  <c r="E158" i="15" s="1"/>
  <c r="E157" i="15" s="1"/>
  <c r="D159" i="15"/>
  <c r="D158" i="15" s="1"/>
  <c r="D157" i="15" s="1"/>
  <c r="C159" i="15"/>
  <c r="C158" i="15" s="1"/>
  <c r="C157" i="15" s="1"/>
  <c r="I156" i="15"/>
  <c r="J156" i="15" s="1"/>
  <c r="I155" i="15"/>
  <c r="K155" i="15" s="1"/>
  <c r="H154" i="15"/>
  <c r="G154" i="15"/>
  <c r="G153" i="15" s="1"/>
  <c r="F154" i="15"/>
  <c r="F153" i="15" s="1"/>
  <c r="F152" i="15" s="1"/>
  <c r="E154" i="15"/>
  <c r="E153" i="15" s="1"/>
  <c r="E152" i="15" s="1"/>
  <c r="D154" i="15"/>
  <c r="D153" i="15" s="1"/>
  <c r="D152" i="15" s="1"/>
  <c r="C154" i="15"/>
  <c r="C153" i="15" s="1"/>
  <c r="C152" i="15" s="1"/>
  <c r="H153" i="15"/>
  <c r="H152" i="15" s="1"/>
  <c r="G152" i="15"/>
  <c r="I151" i="15"/>
  <c r="K151" i="15" s="1"/>
  <c r="H150" i="15"/>
  <c r="H149" i="15" s="1"/>
  <c r="G150" i="15"/>
  <c r="G149" i="15" s="1"/>
  <c r="F150" i="15"/>
  <c r="E150" i="15"/>
  <c r="E149" i="15" s="1"/>
  <c r="D150" i="15"/>
  <c r="D149" i="15" s="1"/>
  <c r="C150" i="15"/>
  <c r="C149" i="15" s="1"/>
  <c r="F149" i="15"/>
  <c r="I148" i="15"/>
  <c r="K148" i="15" s="1"/>
  <c r="H147" i="15"/>
  <c r="H146" i="15" s="1"/>
  <c r="G147" i="15"/>
  <c r="G146" i="15" s="1"/>
  <c r="G145" i="15" s="1"/>
  <c r="F147" i="15"/>
  <c r="F146" i="15" s="1"/>
  <c r="E147" i="15"/>
  <c r="E146" i="15" s="1"/>
  <c r="D147" i="15"/>
  <c r="D146" i="15" s="1"/>
  <c r="C147" i="15"/>
  <c r="C146" i="15" s="1"/>
  <c r="C145" i="15" s="1"/>
  <c r="I144" i="15"/>
  <c r="J144" i="15" s="1"/>
  <c r="I143" i="15"/>
  <c r="K143" i="15" s="1"/>
  <c r="H142" i="15"/>
  <c r="G142" i="15"/>
  <c r="G141" i="15" s="1"/>
  <c r="G140" i="15" s="1"/>
  <c r="F142" i="15"/>
  <c r="F141" i="15" s="1"/>
  <c r="F140" i="15" s="1"/>
  <c r="E142" i="15"/>
  <c r="E141" i="15" s="1"/>
  <c r="E140" i="15" s="1"/>
  <c r="D142" i="15"/>
  <c r="D141" i="15" s="1"/>
  <c r="D140" i="15" s="1"/>
  <c r="C142" i="15"/>
  <c r="C141" i="15" s="1"/>
  <c r="C140" i="15" s="1"/>
  <c r="H141" i="15"/>
  <c r="H140" i="15" s="1"/>
  <c r="I138" i="15"/>
  <c r="J138" i="15" s="1"/>
  <c r="I137" i="15"/>
  <c r="K137" i="15" s="1"/>
  <c r="H136" i="15"/>
  <c r="G136" i="15"/>
  <c r="F136" i="15"/>
  <c r="E136" i="15"/>
  <c r="D136" i="15"/>
  <c r="C136" i="15"/>
  <c r="I135" i="15"/>
  <c r="K135" i="15" s="1"/>
  <c r="H134" i="15"/>
  <c r="G134" i="15"/>
  <c r="F134" i="15"/>
  <c r="E134" i="15"/>
  <c r="D134" i="15"/>
  <c r="C134" i="15"/>
  <c r="I133" i="15"/>
  <c r="K133" i="15" s="1"/>
  <c r="H132" i="15"/>
  <c r="G132" i="15"/>
  <c r="F132" i="15"/>
  <c r="E132" i="15"/>
  <c r="D132" i="15"/>
  <c r="C132" i="15"/>
  <c r="I131" i="15"/>
  <c r="K131" i="15" s="1"/>
  <c r="H130" i="15"/>
  <c r="G130" i="15"/>
  <c r="F130" i="15"/>
  <c r="E130" i="15"/>
  <c r="D130" i="15"/>
  <c r="C130" i="15"/>
  <c r="I128" i="15"/>
  <c r="K128" i="15" s="1"/>
  <c r="H127" i="15"/>
  <c r="H126" i="15" s="1"/>
  <c r="G127" i="15"/>
  <c r="G126" i="15" s="1"/>
  <c r="F127" i="15"/>
  <c r="F126" i="15" s="1"/>
  <c r="E127" i="15"/>
  <c r="E126" i="15" s="1"/>
  <c r="D127" i="15"/>
  <c r="D126" i="15" s="1"/>
  <c r="C127" i="15"/>
  <c r="C126" i="15" s="1"/>
  <c r="I119" i="15"/>
  <c r="K119" i="15" s="1"/>
  <c r="H118" i="15"/>
  <c r="G118" i="15"/>
  <c r="F118" i="15"/>
  <c r="E118" i="15"/>
  <c r="D118" i="15"/>
  <c r="C118" i="15"/>
  <c r="I117" i="15"/>
  <c r="K117" i="15" s="1"/>
  <c r="K116" i="15" s="1"/>
  <c r="I115" i="15"/>
  <c r="K115" i="15" s="1"/>
  <c r="H114" i="15"/>
  <c r="H113" i="15" s="1"/>
  <c r="G114" i="15"/>
  <c r="G113" i="15" s="1"/>
  <c r="F114" i="15"/>
  <c r="F113" i="15" s="1"/>
  <c r="E114" i="15"/>
  <c r="E113" i="15" s="1"/>
  <c r="D114" i="15"/>
  <c r="D113" i="15" s="1"/>
  <c r="C114" i="15"/>
  <c r="C113" i="15" s="1"/>
  <c r="I112" i="15"/>
  <c r="K112" i="15" s="1"/>
  <c r="H111" i="15"/>
  <c r="H110" i="15" s="1"/>
  <c r="G111" i="15"/>
  <c r="G110" i="15" s="1"/>
  <c r="F111" i="15"/>
  <c r="F110" i="15" s="1"/>
  <c r="E111" i="15"/>
  <c r="E110" i="15" s="1"/>
  <c r="D111" i="15"/>
  <c r="D110" i="15" s="1"/>
  <c r="C111" i="15"/>
  <c r="C110" i="15" s="1"/>
  <c r="I108" i="15"/>
  <c r="K108" i="15" s="1"/>
  <c r="H107" i="15"/>
  <c r="G107" i="15"/>
  <c r="F107" i="15"/>
  <c r="E107" i="15"/>
  <c r="D107" i="15"/>
  <c r="C107" i="15"/>
  <c r="I106" i="15"/>
  <c r="K106" i="15" s="1"/>
  <c r="K105" i="15" s="1"/>
  <c r="I104" i="15"/>
  <c r="K104" i="15" s="1"/>
  <c r="H103" i="15"/>
  <c r="H102" i="15" s="1"/>
  <c r="G103" i="15"/>
  <c r="G102" i="15" s="1"/>
  <c r="F103" i="15"/>
  <c r="F102" i="15" s="1"/>
  <c r="E103" i="15"/>
  <c r="E102" i="15" s="1"/>
  <c r="D103" i="15"/>
  <c r="D102" i="15" s="1"/>
  <c r="C103" i="15"/>
  <c r="C102" i="15" s="1"/>
  <c r="H99" i="15"/>
  <c r="I99" i="15" s="1"/>
  <c r="G98" i="15"/>
  <c r="F98" i="15"/>
  <c r="E98" i="15"/>
  <c r="D98" i="15"/>
  <c r="C98" i="15"/>
  <c r="I97" i="15"/>
  <c r="K97" i="15" s="1"/>
  <c r="H96" i="15"/>
  <c r="G96" i="15"/>
  <c r="F96" i="15"/>
  <c r="E96" i="15"/>
  <c r="D96" i="15"/>
  <c r="C96" i="15"/>
  <c r="I92" i="15"/>
  <c r="K92" i="15" s="1"/>
  <c r="H91" i="15"/>
  <c r="G91" i="15"/>
  <c r="F91" i="15"/>
  <c r="E91" i="15"/>
  <c r="D91" i="15"/>
  <c r="C91" i="15"/>
  <c r="H90" i="15"/>
  <c r="I90" i="15" s="1"/>
  <c r="I89" i="15" s="1"/>
  <c r="I88" i="15"/>
  <c r="K88" i="15" s="1"/>
  <c r="H87" i="15"/>
  <c r="G87" i="15"/>
  <c r="F87" i="15"/>
  <c r="F86" i="15" s="1"/>
  <c r="E87" i="15"/>
  <c r="D87" i="15"/>
  <c r="D86" i="15" s="1"/>
  <c r="C87" i="15"/>
  <c r="C86" i="15" s="1"/>
  <c r="I78" i="15"/>
  <c r="H77" i="15"/>
  <c r="G77" i="15"/>
  <c r="F77" i="15"/>
  <c r="E77" i="15"/>
  <c r="D77" i="15"/>
  <c r="C77" i="15"/>
  <c r="I76" i="15"/>
  <c r="K76" i="15" s="1"/>
  <c r="K75" i="15" s="1"/>
  <c r="I74" i="15"/>
  <c r="K74" i="15" s="1"/>
  <c r="H73" i="15"/>
  <c r="G73" i="15"/>
  <c r="F73" i="15"/>
  <c r="E73" i="15"/>
  <c r="D73" i="15"/>
  <c r="C73" i="15"/>
  <c r="I69" i="15"/>
  <c r="K69" i="15" s="1"/>
  <c r="H68" i="15"/>
  <c r="G68" i="15"/>
  <c r="F68" i="15"/>
  <c r="E68" i="15"/>
  <c r="D68" i="15"/>
  <c r="C68" i="15"/>
  <c r="I67" i="15"/>
  <c r="K67" i="15" s="1"/>
  <c r="H66" i="15"/>
  <c r="G66" i="15"/>
  <c r="F66" i="15"/>
  <c r="E66" i="15"/>
  <c r="D66" i="15"/>
  <c r="C66" i="15"/>
  <c r="I62" i="15"/>
  <c r="K62" i="15" s="1"/>
  <c r="H61" i="15"/>
  <c r="G61" i="15"/>
  <c r="F61" i="15"/>
  <c r="E61" i="15"/>
  <c r="D61" i="15"/>
  <c r="C61" i="15"/>
  <c r="I60" i="15"/>
  <c r="K60" i="15" s="1"/>
  <c r="H59" i="15"/>
  <c r="G59" i="15"/>
  <c r="F59" i="15"/>
  <c r="E59" i="15"/>
  <c r="D59" i="15"/>
  <c r="C59" i="15"/>
  <c r="I55" i="15"/>
  <c r="K55" i="15" s="1"/>
  <c r="H54" i="15"/>
  <c r="G54" i="15"/>
  <c r="F54" i="15"/>
  <c r="E54" i="15"/>
  <c r="D54" i="15"/>
  <c r="C54" i="15"/>
  <c r="I53" i="15"/>
  <c r="K53" i="15" s="1"/>
  <c r="K52" i="15" s="1"/>
  <c r="I51" i="15"/>
  <c r="K51" i="15" s="1"/>
  <c r="H50" i="15"/>
  <c r="H49" i="15" s="1"/>
  <c r="G50" i="15"/>
  <c r="G49" i="15" s="1"/>
  <c r="F50" i="15"/>
  <c r="F49" i="15" s="1"/>
  <c r="E50" i="15"/>
  <c r="E49" i="15" s="1"/>
  <c r="D50" i="15"/>
  <c r="D49" i="15" s="1"/>
  <c r="C50" i="15"/>
  <c r="C49" i="15" s="1"/>
  <c r="I48" i="15"/>
  <c r="K48" i="15" s="1"/>
  <c r="H47" i="15"/>
  <c r="G47" i="15"/>
  <c r="G46" i="15" s="1"/>
  <c r="F47" i="15"/>
  <c r="F46" i="15" s="1"/>
  <c r="E47" i="15"/>
  <c r="E46" i="15" s="1"/>
  <c r="D47" i="15"/>
  <c r="D46" i="15" s="1"/>
  <c r="C47" i="15"/>
  <c r="C46" i="15" s="1"/>
  <c r="H46" i="15"/>
  <c r="I38" i="15"/>
  <c r="J38" i="15" s="1"/>
  <c r="J37" i="15" s="1"/>
  <c r="H37" i="15"/>
  <c r="G37" i="15"/>
  <c r="F37" i="15"/>
  <c r="E37" i="15"/>
  <c r="D37" i="15"/>
  <c r="C37" i="15"/>
  <c r="I36" i="15"/>
  <c r="J36" i="15" s="1"/>
  <c r="J35" i="15" s="1"/>
  <c r="I34" i="15"/>
  <c r="K34" i="15" s="1"/>
  <c r="H33" i="15"/>
  <c r="G33" i="15"/>
  <c r="G32" i="15" s="1"/>
  <c r="F33" i="15"/>
  <c r="E33" i="15"/>
  <c r="E32" i="15" s="1"/>
  <c r="D33" i="15"/>
  <c r="C33" i="15"/>
  <c r="C32" i="15" s="1"/>
  <c r="I28" i="15"/>
  <c r="K28" i="15" s="1"/>
  <c r="H27" i="15"/>
  <c r="G27" i="15"/>
  <c r="F27" i="15"/>
  <c r="E27" i="15"/>
  <c r="D27" i="15"/>
  <c r="C27" i="15"/>
  <c r="I26" i="15"/>
  <c r="K26" i="15" s="1"/>
  <c r="I25" i="15"/>
  <c r="J25" i="15" s="1"/>
  <c r="I24" i="15"/>
  <c r="K24" i="15" s="1"/>
  <c r="I23" i="15"/>
  <c r="J23" i="15" s="1"/>
  <c r="I22" i="15"/>
  <c r="K22" i="15" s="1"/>
  <c r="I21" i="15"/>
  <c r="K21" i="15" s="1"/>
  <c r="I20" i="15"/>
  <c r="K20" i="15" s="1"/>
  <c r="I19" i="15"/>
  <c r="J19" i="15" s="1"/>
  <c r="H18" i="15"/>
  <c r="H17" i="15" s="1"/>
  <c r="H16" i="15" s="1"/>
  <c r="G18" i="15"/>
  <c r="G449" i="15" s="1"/>
  <c r="F18" i="15"/>
  <c r="F449" i="15" s="1"/>
  <c r="E18" i="15"/>
  <c r="E17" i="15" s="1"/>
  <c r="E16" i="15" s="1"/>
  <c r="D18" i="15"/>
  <c r="D449" i="15" s="1"/>
  <c r="C18" i="15"/>
  <c r="C449" i="15" s="1"/>
  <c r="C448" i="15" s="1"/>
  <c r="F12" i="15"/>
  <c r="F11" i="15"/>
  <c r="D448" i="15" s="1"/>
  <c r="E10" i="15"/>
  <c r="E434" i="15" s="1"/>
  <c r="D10" i="15"/>
  <c r="D434" i="15" s="1"/>
  <c r="I422" i="15" l="1"/>
  <c r="H422" i="15"/>
  <c r="I380" i="15"/>
  <c r="D386" i="15"/>
  <c r="D385" i="15" s="1"/>
  <c r="F386" i="15"/>
  <c r="F385" i="15" s="1"/>
  <c r="H386" i="15"/>
  <c r="H385" i="15" s="1"/>
  <c r="H380" i="15"/>
  <c r="I358" i="15"/>
  <c r="I347" i="15"/>
  <c r="C386" i="15"/>
  <c r="C385" i="15" s="1"/>
  <c r="E386" i="15"/>
  <c r="E385" i="15" s="1"/>
  <c r="G386" i="15"/>
  <c r="G385" i="15" s="1"/>
  <c r="C366" i="15"/>
  <c r="C365" i="15" s="1"/>
  <c r="G366" i="15"/>
  <c r="G365" i="15" s="1"/>
  <c r="I387" i="15"/>
  <c r="I389" i="15"/>
  <c r="K389" i="15" s="1"/>
  <c r="I391" i="15"/>
  <c r="K391" i="15" s="1"/>
  <c r="I300" i="15"/>
  <c r="D326" i="15"/>
  <c r="D325" i="15" s="1"/>
  <c r="G344" i="15"/>
  <c r="G343" i="15" s="1"/>
  <c r="I192" i="15"/>
  <c r="C129" i="15"/>
  <c r="C125" i="15" s="1"/>
  <c r="C124" i="15" s="1"/>
  <c r="E129" i="15"/>
  <c r="E125" i="15" s="1"/>
  <c r="E124" i="15" s="1"/>
  <c r="G129" i="15"/>
  <c r="G125" i="15" s="1"/>
  <c r="G124" i="15" s="1"/>
  <c r="I116" i="15"/>
  <c r="F129" i="15"/>
  <c r="F125" i="15" s="1"/>
  <c r="F124" i="15" s="1"/>
  <c r="C958" i="15"/>
  <c r="C957" i="15" s="1"/>
  <c r="E958" i="15"/>
  <c r="E957" i="15" s="1"/>
  <c r="G958" i="15"/>
  <c r="G957" i="15" s="1"/>
  <c r="D958" i="15"/>
  <c r="D957" i="15" s="1"/>
  <c r="H958" i="15"/>
  <c r="H957" i="15" s="1"/>
  <c r="I105" i="15"/>
  <c r="F32" i="15"/>
  <c r="F31" i="15" s="1"/>
  <c r="F30" i="15" s="1"/>
  <c r="H32" i="15"/>
  <c r="H31" i="15" s="1"/>
  <c r="H30" i="15" s="1"/>
  <c r="C85" i="15"/>
  <c r="C84" i="15" s="1"/>
  <c r="C904" i="15"/>
  <c r="C900" i="15" s="1"/>
  <c r="E904" i="15"/>
  <c r="E900" i="15" s="1"/>
  <c r="G904" i="15"/>
  <c r="G900" i="15" s="1"/>
  <c r="F904" i="15"/>
  <c r="F900" i="15" s="1"/>
  <c r="H89" i="15"/>
  <c r="H86" i="15" s="1"/>
  <c r="H85" i="15" s="1"/>
  <c r="H84" i="15" s="1"/>
  <c r="G86" i="15"/>
  <c r="G85" i="15" s="1"/>
  <c r="G84" i="15" s="1"/>
  <c r="E86" i="15"/>
  <c r="E85" i="15" s="1"/>
  <c r="E84" i="15" s="1"/>
  <c r="D904" i="15"/>
  <c r="D900" i="15" s="1"/>
  <c r="H904" i="15"/>
  <c r="H900" i="15" s="1"/>
  <c r="E943" i="15"/>
  <c r="E939" i="15" s="1"/>
  <c r="I951" i="15"/>
  <c r="K951" i="15" s="1"/>
  <c r="F958" i="15"/>
  <c r="F957" i="15" s="1"/>
  <c r="H967" i="15"/>
  <c r="H966" i="15" s="1"/>
  <c r="D531" i="15"/>
  <c r="D527" i="15" s="1"/>
  <c r="D526" i="15" s="1"/>
  <c r="H543" i="15"/>
  <c r="H542" i="15" s="1"/>
  <c r="H541" i="15" s="1"/>
  <c r="F714" i="15"/>
  <c r="C752" i="15"/>
  <c r="C746" i="15" s="1"/>
  <c r="I905" i="15"/>
  <c r="K905" i="15" s="1"/>
  <c r="I907" i="15"/>
  <c r="I910" i="15"/>
  <c r="I941" i="15"/>
  <c r="I940" i="15" s="1"/>
  <c r="J950" i="15"/>
  <c r="J952" i="15"/>
  <c r="J951" i="15" s="1"/>
  <c r="K953" i="15"/>
  <c r="I959" i="15"/>
  <c r="I961" i="15"/>
  <c r="K961" i="15" s="1"/>
  <c r="I964" i="15"/>
  <c r="K964" i="15" s="1"/>
  <c r="D967" i="15"/>
  <c r="D966" i="15" s="1"/>
  <c r="I75" i="15"/>
  <c r="E191" i="15"/>
  <c r="E190" i="15" s="1"/>
  <c r="D244" i="15"/>
  <c r="D233" i="15" s="1"/>
  <c r="C550" i="15"/>
  <c r="C549" i="15" s="1"/>
  <c r="C548" i="15" s="1"/>
  <c r="E550" i="15"/>
  <c r="E549" i="15" s="1"/>
  <c r="E548" i="15" s="1"/>
  <c r="G550" i="15"/>
  <c r="G549" i="15" s="1"/>
  <c r="G548" i="15" s="1"/>
  <c r="I553" i="15"/>
  <c r="I550" i="15" s="1"/>
  <c r="H65" i="15"/>
  <c r="H64" i="15" s="1"/>
  <c r="H63" i="15" s="1"/>
  <c r="I134" i="15"/>
  <c r="I136" i="15"/>
  <c r="K136" i="15" s="1"/>
  <c r="G624" i="15"/>
  <c r="D786" i="15"/>
  <c r="D785" i="15" s="1"/>
  <c r="I52" i="15"/>
  <c r="J554" i="15"/>
  <c r="J553" i="15" s="1"/>
  <c r="J550" i="15" s="1"/>
  <c r="J549" i="15" s="1"/>
  <c r="J548" i="15" s="1"/>
  <c r="E870" i="15"/>
  <c r="E869" i="15" s="1"/>
  <c r="K38" i="15"/>
  <c r="E259" i="15"/>
  <c r="H264" i="15"/>
  <c r="C271" i="15"/>
  <c r="C270" i="15" s="1"/>
  <c r="E271" i="15"/>
  <c r="E270" i="15" s="1"/>
  <c r="G271" i="15"/>
  <c r="G270" i="15" s="1"/>
  <c r="E335" i="15"/>
  <c r="E334" i="15" s="1"/>
  <c r="H704" i="15"/>
  <c r="H703" i="15" s="1"/>
  <c r="C786" i="15"/>
  <c r="C785" i="15" s="1"/>
  <c r="E786" i="15"/>
  <c r="E785" i="15" s="1"/>
  <c r="G786" i="15"/>
  <c r="G785" i="15" s="1"/>
  <c r="H786" i="15"/>
  <c r="H785" i="15" s="1"/>
  <c r="D129" i="15"/>
  <c r="D125" i="15" s="1"/>
  <c r="D124" i="15" s="1"/>
  <c r="H129" i="15"/>
  <c r="H125" i="15" s="1"/>
  <c r="H124" i="15" s="1"/>
  <c r="I35" i="15"/>
  <c r="D32" i="15"/>
  <c r="D31" i="15" s="1"/>
  <c r="D30" i="15" s="1"/>
  <c r="K350" i="15"/>
  <c r="J350" i="15"/>
  <c r="J349" i="15" s="1"/>
  <c r="I349" i="15"/>
  <c r="K628" i="15"/>
  <c r="J628" i="15"/>
  <c r="J627" i="15" s="1"/>
  <c r="J624" i="15" s="1"/>
  <c r="I627" i="15"/>
  <c r="I624" i="15" s="1"/>
  <c r="K637" i="15"/>
  <c r="J637" i="15"/>
  <c r="J636" i="15" s="1"/>
  <c r="I636" i="15"/>
  <c r="K641" i="15"/>
  <c r="J641" i="15"/>
  <c r="J640" i="15" s="1"/>
  <c r="I640" i="15"/>
  <c r="K640" i="15" s="1"/>
  <c r="K683" i="15"/>
  <c r="J683" i="15"/>
  <c r="I682" i="15"/>
  <c r="I681" i="15" s="1"/>
  <c r="K713" i="15"/>
  <c r="J713" i="15"/>
  <c r="J712" i="15" s="1"/>
  <c r="J711" i="15" s="1"/>
  <c r="J710" i="15" s="1"/>
  <c r="I712" i="15"/>
  <c r="K788" i="15"/>
  <c r="I787" i="15"/>
  <c r="K792" i="15"/>
  <c r="I791" i="15"/>
  <c r="K791" i="15" s="1"/>
  <c r="C58" i="15"/>
  <c r="C57" i="15" s="1"/>
  <c r="C56" i="15" s="1"/>
  <c r="E58" i="15"/>
  <c r="E57" i="15" s="1"/>
  <c r="E56" i="15" s="1"/>
  <c r="G58" i="15"/>
  <c r="G57" i="15" s="1"/>
  <c r="G56" i="15" s="1"/>
  <c r="H98" i="15"/>
  <c r="H95" i="15" s="1"/>
  <c r="H94" i="15" s="1"/>
  <c r="H93" i="15" s="1"/>
  <c r="G101" i="15"/>
  <c r="H204" i="15"/>
  <c r="D204" i="15"/>
  <c r="F204" i="15"/>
  <c r="C297" i="15"/>
  <c r="C296" i="15" s="1"/>
  <c r="E297" i="15"/>
  <c r="E296" i="15" s="1"/>
  <c r="G297" i="15"/>
  <c r="G296" i="15" s="1"/>
  <c r="I306" i="15"/>
  <c r="J307" i="15"/>
  <c r="C310" i="15"/>
  <c r="C309" i="15" s="1"/>
  <c r="G310" i="15"/>
  <c r="G309" i="15" s="1"/>
  <c r="I328" i="15"/>
  <c r="H327" i="15"/>
  <c r="K501" i="15"/>
  <c r="J501" i="15"/>
  <c r="I500" i="15"/>
  <c r="E989" i="15" s="1"/>
  <c r="K679" i="15"/>
  <c r="J679" i="15"/>
  <c r="J678" i="15" s="1"/>
  <c r="J677" i="15" s="1"/>
  <c r="J676" i="15" s="1"/>
  <c r="I678" i="15"/>
  <c r="K678" i="15" s="1"/>
  <c r="K708" i="15"/>
  <c r="J708" i="15"/>
  <c r="J707" i="15" s="1"/>
  <c r="I707" i="15"/>
  <c r="K717" i="15"/>
  <c r="J717" i="15"/>
  <c r="J716" i="15" s="1"/>
  <c r="J715" i="15" s="1"/>
  <c r="I716" i="15"/>
  <c r="I715" i="15" s="1"/>
  <c r="F786" i="15"/>
  <c r="F785" i="15" s="1"/>
  <c r="K790" i="15"/>
  <c r="I789" i="15"/>
  <c r="F326" i="15"/>
  <c r="F325" i="15" s="1"/>
  <c r="D344" i="15"/>
  <c r="D343" i="15" s="1"/>
  <c r="F344" i="15"/>
  <c r="F343" i="15" s="1"/>
  <c r="H344" i="15"/>
  <c r="H343" i="15" s="1"/>
  <c r="C344" i="15"/>
  <c r="C343" i="15" s="1"/>
  <c r="E377" i="15"/>
  <c r="C988" i="15"/>
  <c r="F619" i="15"/>
  <c r="D624" i="15"/>
  <c r="F624" i="15"/>
  <c r="H624" i="15"/>
  <c r="C624" i="15"/>
  <c r="E624" i="15"/>
  <c r="C635" i="15"/>
  <c r="C631" i="15" s="1"/>
  <c r="E635" i="15"/>
  <c r="G635" i="15"/>
  <c r="D635" i="15"/>
  <c r="F635" i="15"/>
  <c r="F631" i="15" s="1"/>
  <c r="H635" i="15"/>
  <c r="F655" i="15"/>
  <c r="F649" i="15" s="1"/>
  <c r="H655" i="15"/>
  <c r="H649" i="15" s="1"/>
  <c r="D704" i="15"/>
  <c r="D994" i="15" s="1"/>
  <c r="F704" i="15"/>
  <c r="C714" i="15"/>
  <c r="G714" i="15"/>
  <c r="C721" i="15"/>
  <c r="E721" i="15"/>
  <c r="G721" i="15"/>
  <c r="H774" i="15"/>
  <c r="H773" i="15" s="1"/>
  <c r="G779" i="15"/>
  <c r="H816" i="15"/>
  <c r="H815" i="15" s="1"/>
  <c r="H847" i="15"/>
  <c r="H846" i="15" s="1"/>
  <c r="G926" i="15"/>
  <c r="G925" i="15" s="1"/>
  <c r="D65" i="15"/>
  <c r="D64" i="15" s="1"/>
  <c r="D63" i="15" s="1"/>
  <c r="F65" i="15"/>
  <c r="F64" i="15" s="1"/>
  <c r="F63" i="15" s="1"/>
  <c r="I68" i="15"/>
  <c r="K68" i="15" s="1"/>
  <c r="J69" i="15"/>
  <c r="J68" i="15" s="1"/>
  <c r="I130" i="15"/>
  <c r="K130" i="15" s="1"/>
  <c r="I132" i="15"/>
  <c r="K132" i="15" s="1"/>
  <c r="C514" i="15"/>
  <c r="C513" i="15" s="1"/>
  <c r="C512" i="15" s="1"/>
  <c r="G514" i="15"/>
  <c r="G513" i="15" s="1"/>
  <c r="G512" i="15" s="1"/>
  <c r="I519" i="15"/>
  <c r="J520" i="15"/>
  <c r="J519" i="15" s="1"/>
  <c r="E569" i="15"/>
  <c r="E568" i="15" s="1"/>
  <c r="E567" i="15" s="1"/>
  <c r="C581" i="15"/>
  <c r="C580" i="15" s="1"/>
  <c r="C579" i="15" s="1"/>
  <c r="E581" i="15"/>
  <c r="E580" i="15" s="1"/>
  <c r="E579" i="15" s="1"/>
  <c r="G581" i="15"/>
  <c r="G580" i="15" s="1"/>
  <c r="G579" i="15" s="1"/>
  <c r="I652" i="15"/>
  <c r="I651" i="15" s="1"/>
  <c r="I650" i="15" s="1"/>
  <c r="K650" i="15" s="1"/>
  <c r="D774" i="15"/>
  <c r="D773" i="15" s="1"/>
  <c r="G797" i="15"/>
  <c r="G793" i="15" s="1"/>
  <c r="C829" i="15"/>
  <c r="C828" i="15" s="1"/>
  <c r="E829" i="15"/>
  <c r="E828" i="15" s="1"/>
  <c r="G829" i="15"/>
  <c r="G828" i="15" s="1"/>
  <c r="I830" i="15"/>
  <c r="J831" i="15"/>
  <c r="J830" i="15" s="1"/>
  <c r="D829" i="15"/>
  <c r="D828" i="15" s="1"/>
  <c r="F829" i="15"/>
  <c r="F828" i="15" s="1"/>
  <c r="H829" i="15"/>
  <c r="H828" i="15" s="1"/>
  <c r="I834" i="15"/>
  <c r="K834" i="15" s="1"/>
  <c r="J835" i="15"/>
  <c r="J834" i="15" s="1"/>
  <c r="F859" i="15"/>
  <c r="F858" i="15" s="1"/>
  <c r="I876" i="15"/>
  <c r="K876" i="15" s="1"/>
  <c r="C880" i="15"/>
  <c r="C879" i="15" s="1"/>
  <c r="C878" i="15" s="1"/>
  <c r="E880" i="15"/>
  <c r="E879" i="15" s="1"/>
  <c r="E878" i="15" s="1"/>
  <c r="G880" i="15"/>
  <c r="G879" i="15" s="1"/>
  <c r="G878" i="15" s="1"/>
  <c r="I885" i="15"/>
  <c r="K885" i="15" s="1"/>
  <c r="J886" i="15"/>
  <c r="J885" i="15" s="1"/>
  <c r="E916" i="15"/>
  <c r="E912" i="15" s="1"/>
  <c r="D926" i="15"/>
  <c r="D925" i="15" s="1"/>
  <c r="F926" i="15"/>
  <c r="F925" i="15" s="1"/>
  <c r="H926" i="15"/>
  <c r="H925" i="15" s="1"/>
  <c r="C926" i="15"/>
  <c r="C925" i="15" s="1"/>
  <c r="E926" i="15"/>
  <c r="E925" i="15" s="1"/>
  <c r="I47" i="15"/>
  <c r="K47" i="15" s="1"/>
  <c r="J48" i="15"/>
  <c r="J47" i="15" s="1"/>
  <c r="J46" i="15" s="1"/>
  <c r="F85" i="15"/>
  <c r="F84" i="15" s="1"/>
  <c r="J237" i="15"/>
  <c r="E344" i="15"/>
  <c r="E343" i="15" s="1"/>
  <c r="K387" i="15"/>
  <c r="J388" i="15"/>
  <c r="J387" i="15" s="1"/>
  <c r="J390" i="15"/>
  <c r="J389" i="15" s="1"/>
  <c r="J392" i="15"/>
  <c r="J391" i="15" s="1"/>
  <c r="C419" i="15"/>
  <c r="C418" i="15" s="1"/>
  <c r="E419" i="15"/>
  <c r="E418" i="15" s="1"/>
  <c r="G419" i="15"/>
  <c r="G418" i="15" s="1"/>
  <c r="C427" i="15"/>
  <c r="C426" i="15" s="1"/>
  <c r="J22" i="15"/>
  <c r="K99" i="15"/>
  <c r="I98" i="15"/>
  <c r="G45" i="15"/>
  <c r="G44" i="15" s="1"/>
  <c r="J53" i="15"/>
  <c r="J52" i="15" s="1"/>
  <c r="I54" i="15"/>
  <c r="K54" i="15" s="1"/>
  <c r="J55" i="15"/>
  <c r="J54" i="15" s="1"/>
  <c r="C72" i="15"/>
  <c r="C71" i="15" s="1"/>
  <c r="C70" i="15" s="1"/>
  <c r="E72" i="15"/>
  <c r="E71" i="15" s="1"/>
  <c r="E70" i="15" s="1"/>
  <c r="G72" i="15"/>
  <c r="G71" i="15" s="1"/>
  <c r="G70" i="15" s="1"/>
  <c r="D95" i="15"/>
  <c r="D94" i="15" s="1"/>
  <c r="D93" i="15" s="1"/>
  <c r="F95" i="15"/>
  <c r="F94" i="15" s="1"/>
  <c r="F93" i="15" s="1"/>
  <c r="D101" i="15"/>
  <c r="F101" i="15"/>
  <c r="H101" i="15"/>
  <c r="J106" i="15"/>
  <c r="J105" i="15" s="1"/>
  <c r="I107" i="15"/>
  <c r="K107" i="15" s="1"/>
  <c r="J108" i="15"/>
  <c r="J107" i="15" s="1"/>
  <c r="I111" i="15"/>
  <c r="I110" i="15" s="1"/>
  <c r="J112" i="15"/>
  <c r="J111" i="15" s="1"/>
  <c r="J110" i="15" s="1"/>
  <c r="I118" i="15"/>
  <c r="K118" i="15" s="1"/>
  <c r="H159" i="15"/>
  <c r="H158" i="15" s="1"/>
  <c r="H157" i="15" s="1"/>
  <c r="D211" i="15"/>
  <c r="H211" i="15"/>
  <c r="H244" i="15"/>
  <c r="H233" i="15" s="1"/>
  <c r="D264" i="15"/>
  <c r="F264" i="15"/>
  <c r="I267" i="15"/>
  <c r="K267" i="15" s="1"/>
  <c r="J268" i="15"/>
  <c r="J267" i="15" s="1"/>
  <c r="H289" i="15"/>
  <c r="C355" i="15"/>
  <c r="C354" i="15" s="1"/>
  <c r="C353" i="15" s="1"/>
  <c r="E355" i="15"/>
  <c r="E354" i="15" s="1"/>
  <c r="E353" i="15" s="1"/>
  <c r="G355" i="15"/>
  <c r="G354" i="15" s="1"/>
  <c r="G353" i="15" s="1"/>
  <c r="I356" i="15"/>
  <c r="J357" i="15"/>
  <c r="J356" i="15" s="1"/>
  <c r="D355" i="15"/>
  <c r="D354" i="15" s="1"/>
  <c r="D353" i="15" s="1"/>
  <c r="F355" i="15"/>
  <c r="F354" i="15" s="1"/>
  <c r="F353" i="15" s="1"/>
  <c r="H355" i="15"/>
  <c r="H354" i="15" s="1"/>
  <c r="H353" i="15" s="1"/>
  <c r="C377" i="15"/>
  <c r="C373" i="15" s="1"/>
  <c r="G377" i="15"/>
  <c r="G373" i="15" s="1"/>
  <c r="C404" i="15"/>
  <c r="G404" i="15"/>
  <c r="G393" i="15" s="1"/>
  <c r="G384" i="15" s="1"/>
  <c r="I432" i="15"/>
  <c r="K432" i="15" s="1"/>
  <c r="J433" i="15"/>
  <c r="J432" i="15" s="1"/>
  <c r="B440" i="15"/>
  <c r="D499" i="15"/>
  <c r="D498" i="15" s="1"/>
  <c r="F499" i="15"/>
  <c r="F498" i="15" s="1"/>
  <c r="K547" i="15"/>
  <c r="J547" i="15"/>
  <c r="J546" i="15" s="1"/>
  <c r="I546" i="15"/>
  <c r="J78" i="15"/>
  <c r="J77" i="15" s="1"/>
  <c r="K78" i="15"/>
  <c r="H499" i="15"/>
  <c r="H498" i="15" s="1"/>
  <c r="H531" i="15"/>
  <c r="H527" i="15" s="1"/>
  <c r="H526" i="15" s="1"/>
  <c r="D543" i="15"/>
  <c r="D542" i="15" s="1"/>
  <c r="D541" i="15" s="1"/>
  <c r="F543" i="15"/>
  <c r="F542" i="15" s="1"/>
  <c r="F541" i="15" s="1"/>
  <c r="C557" i="15"/>
  <c r="C556" i="15" s="1"/>
  <c r="C555" i="15" s="1"/>
  <c r="E557" i="15"/>
  <c r="E556" i="15" s="1"/>
  <c r="E555" i="15" s="1"/>
  <c r="G557" i="15"/>
  <c r="G556" i="15" s="1"/>
  <c r="G555" i="15" s="1"/>
  <c r="C588" i="15"/>
  <c r="C587" i="15" s="1"/>
  <c r="E588" i="15"/>
  <c r="E587" i="15" s="1"/>
  <c r="G588" i="15"/>
  <c r="G587" i="15" s="1"/>
  <c r="I589" i="15"/>
  <c r="K589" i="15" s="1"/>
  <c r="J590" i="15"/>
  <c r="J589" i="15" s="1"/>
  <c r="D588" i="15"/>
  <c r="D587" i="15" s="1"/>
  <c r="H588" i="15"/>
  <c r="H587" i="15" s="1"/>
  <c r="C608" i="15"/>
  <c r="C597" i="15" s="1"/>
  <c r="E608" i="15"/>
  <c r="E597" i="15" s="1"/>
  <c r="G608" i="15"/>
  <c r="G597" i="15" s="1"/>
  <c r="I609" i="15"/>
  <c r="K609" i="15" s="1"/>
  <c r="F608" i="15"/>
  <c r="F597" i="15" s="1"/>
  <c r="G631" i="15"/>
  <c r="J653" i="15"/>
  <c r="J652" i="15" s="1"/>
  <c r="J651" i="15" s="1"/>
  <c r="J650" i="15" s="1"/>
  <c r="K654" i="15"/>
  <c r="I664" i="15"/>
  <c r="I663" i="15" s="1"/>
  <c r="I662" i="15" s="1"/>
  <c r="K662" i="15" s="1"/>
  <c r="J665" i="15"/>
  <c r="J664" i="15" s="1"/>
  <c r="J663" i="15" s="1"/>
  <c r="J662" i="15" s="1"/>
  <c r="D714" i="15"/>
  <c r="H714" i="15"/>
  <c r="E752" i="15"/>
  <c r="E746" i="15" s="1"/>
  <c r="G752" i="15"/>
  <c r="G746" i="15" s="1"/>
  <c r="I752" i="15"/>
  <c r="K752" i="15" s="1"/>
  <c r="D779" i="15"/>
  <c r="F779" i="15"/>
  <c r="H779" i="15"/>
  <c r="J779" i="15"/>
  <c r="C779" i="15"/>
  <c r="D816" i="15"/>
  <c r="D815" i="15" s="1"/>
  <c r="D814" i="15" s="1"/>
  <c r="F816" i="15"/>
  <c r="F815" i="15" s="1"/>
  <c r="I819" i="15"/>
  <c r="K819" i="15" s="1"/>
  <c r="J820" i="15"/>
  <c r="J819" i="15" s="1"/>
  <c r="C838" i="15"/>
  <c r="C837" i="15" s="1"/>
  <c r="E838" i="15"/>
  <c r="E837" i="15" s="1"/>
  <c r="G838" i="15"/>
  <c r="G837" i="15" s="1"/>
  <c r="D847" i="15"/>
  <c r="D846" i="15" s="1"/>
  <c r="F847" i="15"/>
  <c r="F846" i="15" s="1"/>
  <c r="I850" i="15"/>
  <c r="J851" i="15"/>
  <c r="J850" i="15" s="1"/>
  <c r="C889" i="15"/>
  <c r="C888" i="15" s="1"/>
  <c r="E889" i="15"/>
  <c r="E888" i="15" s="1"/>
  <c r="G889" i="15"/>
  <c r="G888" i="15" s="1"/>
  <c r="D631" i="15"/>
  <c r="H631" i="15"/>
  <c r="D655" i="15"/>
  <c r="D649" i="15" s="1"/>
  <c r="K907" i="15"/>
  <c r="K910" i="15"/>
  <c r="C17" i="15"/>
  <c r="C16" i="15" s="1"/>
  <c r="G17" i="15"/>
  <c r="G16" i="15" s="1"/>
  <c r="J26" i="15"/>
  <c r="C101" i="15"/>
  <c r="E109" i="15"/>
  <c r="J119" i="15"/>
  <c r="J118" i="15" s="1"/>
  <c r="I154" i="15"/>
  <c r="I153" i="15" s="1"/>
  <c r="I152" i="15" s="1"/>
  <c r="K152" i="15" s="1"/>
  <c r="J159" i="15"/>
  <c r="J158" i="15" s="1"/>
  <c r="J157" i="15" s="1"/>
  <c r="J176" i="15"/>
  <c r="I179" i="15"/>
  <c r="I178" i="15" s="1"/>
  <c r="J180" i="15"/>
  <c r="J179" i="15" s="1"/>
  <c r="J178" i="15" s="1"/>
  <c r="J177" i="15" s="1"/>
  <c r="I183" i="15"/>
  <c r="K183" i="15" s="1"/>
  <c r="J184" i="15"/>
  <c r="J183" i="15" s="1"/>
  <c r="J182" i="15" s="1"/>
  <c r="J181" i="15" s="1"/>
  <c r="I187" i="15"/>
  <c r="I186" i="15" s="1"/>
  <c r="J188" i="15"/>
  <c r="J187" i="15" s="1"/>
  <c r="J186" i="15" s="1"/>
  <c r="J185" i="15" s="1"/>
  <c r="C191" i="15"/>
  <c r="C190" i="15" s="1"/>
  <c r="G191" i="15"/>
  <c r="G190" i="15" s="1"/>
  <c r="J197" i="15"/>
  <c r="I200" i="15"/>
  <c r="K200" i="15" s="1"/>
  <c r="J201" i="15"/>
  <c r="J200" i="15" s="1"/>
  <c r="J199" i="15" s="1"/>
  <c r="J198" i="15" s="1"/>
  <c r="E204" i="15"/>
  <c r="I206" i="15"/>
  <c r="K206" i="15" s="1"/>
  <c r="J207" i="15"/>
  <c r="J206" i="15" s="1"/>
  <c r="J205" i="15" s="1"/>
  <c r="I216" i="15"/>
  <c r="I215" i="15" s="1"/>
  <c r="K215" i="15" s="1"/>
  <c r="J217" i="15"/>
  <c r="J216" i="15" s="1"/>
  <c r="J215" i="15" s="1"/>
  <c r="I220" i="15"/>
  <c r="K220" i="15" s="1"/>
  <c r="J221" i="15"/>
  <c r="F244" i="15"/>
  <c r="F233" i="15" s="1"/>
  <c r="I247" i="15"/>
  <c r="J248" i="15"/>
  <c r="J247" i="15" s="1"/>
  <c r="I255" i="15"/>
  <c r="K255" i="15" s="1"/>
  <c r="J256" i="15"/>
  <c r="J255" i="15" s="1"/>
  <c r="J254" i="15" s="1"/>
  <c r="J253" i="15" s="1"/>
  <c r="J252" i="15" s="1"/>
  <c r="C259" i="15"/>
  <c r="G259" i="15"/>
  <c r="C288" i="15"/>
  <c r="C284" i="15" s="1"/>
  <c r="C269" i="15" s="1"/>
  <c r="E288" i="15"/>
  <c r="E284" i="15" s="1"/>
  <c r="G288" i="15"/>
  <c r="K290" i="15"/>
  <c r="I289" i="15"/>
  <c r="K289" i="15" s="1"/>
  <c r="I292" i="15"/>
  <c r="J292" i="15" s="1"/>
  <c r="J291" i="15" s="1"/>
  <c r="H291" i="15"/>
  <c r="I339" i="15"/>
  <c r="J339" i="15" s="1"/>
  <c r="J338" i="15" s="1"/>
  <c r="H338" i="15"/>
  <c r="H335" i="15" s="1"/>
  <c r="H334" i="15" s="1"/>
  <c r="E45" i="15"/>
  <c r="E44" i="15" s="1"/>
  <c r="I87" i="15"/>
  <c r="J88" i="15"/>
  <c r="J87" i="15" s="1"/>
  <c r="D85" i="15"/>
  <c r="D84" i="15" s="1"/>
  <c r="K134" i="15"/>
  <c r="D145" i="15"/>
  <c r="D139" i="15" s="1"/>
  <c r="H145" i="15"/>
  <c r="K294" i="15"/>
  <c r="J294" i="15"/>
  <c r="J293" i="15" s="1"/>
  <c r="I293" i="15"/>
  <c r="K293" i="15" s="1"/>
  <c r="I659" i="15"/>
  <c r="K659" i="15" s="1"/>
  <c r="K660" i="15"/>
  <c r="D288" i="15"/>
  <c r="D284" i="15" s="1"/>
  <c r="F288" i="15"/>
  <c r="D310" i="15"/>
  <c r="D309" i="15" s="1"/>
  <c r="F310" i="15"/>
  <c r="F309" i="15" s="1"/>
  <c r="H310" i="15"/>
  <c r="H309" i="15" s="1"/>
  <c r="E310" i="15"/>
  <c r="E309" i="15" s="1"/>
  <c r="E295" i="15" s="1"/>
  <c r="C335" i="15"/>
  <c r="C334" i="15" s="1"/>
  <c r="G335" i="15"/>
  <c r="G334" i="15" s="1"/>
  <c r="D366" i="15"/>
  <c r="D365" i="15" s="1"/>
  <c r="F366" i="15"/>
  <c r="F365" i="15" s="1"/>
  <c r="E366" i="15"/>
  <c r="E365" i="15" s="1"/>
  <c r="I375" i="15"/>
  <c r="I374" i="15" s="1"/>
  <c r="K374" i="15" s="1"/>
  <c r="I412" i="15"/>
  <c r="K412" i="15" s="1"/>
  <c r="J413" i="15"/>
  <c r="D419" i="15"/>
  <c r="D418" i="15" s="1"/>
  <c r="H420" i="15"/>
  <c r="H419" i="15" s="1"/>
  <c r="H418" i="15" s="1"/>
  <c r="G427" i="15"/>
  <c r="G426" i="15" s="1"/>
  <c r="J505" i="15"/>
  <c r="D514" i="15"/>
  <c r="F514" i="15"/>
  <c r="F513" i="15" s="1"/>
  <c r="F512" i="15" s="1"/>
  <c r="H514" i="15"/>
  <c r="H513" i="15" s="1"/>
  <c r="H512" i="15" s="1"/>
  <c r="E514" i="15"/>
  <c r="E513" i="15" s="1"/>
  <c r="E512" i="15" s="1"/>
  <c r="F531" i="15"/>
  <c r="F527" i="15" s="1"/>
  <c r="F526" i="15" s="1"/>
  <c r="C569" i="15"/>
  <c r="C568" i="15" s="1"/>
  <c r="C567" i="15" s="1"/>
  <c r="G569" i="15"/>
  <c r="G568" i="15" s="1"/>
  <c r="G567" i="15" s="1"/>
  <c r="I574" i="15"/>
  <c r="K574" i="15" s="1"/>
  <c r="J575" i="15"/>
  <c r="J574" i="15" s="1"/>
  <c r="D619" i="15"/>
  <c r="D618" i="15" s="1"/>
  <c r="H619" i="15"/>
  <c r="H618" i="15" s="1"/>
  <c r="H617" i="15" s="1"/>
  <c r="I622" i="15"/>
  <c r="K622" i="15" s="1"/>
  <c r="J623" i="15"/>
  <c r="J622" i="15" s="1"/>
  <c r="E655" i="15"/>
  <c r="E649" i="15" s="1"/>
  <c r="K661" i="15"/>
  <c r="J661" i="15"/>
  <c r="J660" i="15" s="1"/>
  <c r="J659" i="15" s="1"/>
  <c r="I733" i="15"/>
  <c r="I732" i="15" s="1"/>
  <c r="I731" i="15" s="1"/>
  <c r="K731" i="15" s="1"/>
  <c r="D752" i="15"/>
  <c r="F752" i="15"/>
  <c r="F746" i="15" s="1"/>
  <c r="H752" i="15"/>
  <c r="H746" i="15" s="1"/>
  <c r="C774" i="15"/>
  <c r="C773" i="15" s="1"/>
  <c r="C772" i="15" s="1"/>
  <c r="E774" i="15"/>
  <c r="E773" i="15" s="1"/>
  <c r="G774" i="15"/>
  <c r="G773" i="15" s="1"/>
  <c r="I775" i="15"/>
  <c r="J776" i="15"/>
  <c r="J775" i="15" s="1"/>
  <c r="F774" i="15"/>
  <c r="F773" i="15" s="1"/>
  <c r="E779" i="15"/>
  <c r="I779" i="15"/>
  <c r="K779" i="15" s="1"/>
  <c r="D797" i="15"/>
  <c r="D793" i="15" s="1"/>
  <c r="F797" i="15"/>
  <c r="F793" i="15" s="1"/>
  <c r="F784" i="15" s="1"/>
  <c r="H797" i="15"/>
  <c r="H793" i="15" s="1"/>
  <c r="C797" i="15"/>
  <c r="E797" i="15"/>
  <c r="E793" i="15" s="1"/>
  <c r="C859" i="15"/>
  <c r="C858" i="15" s="1"/>
  <c r="E859" i="15"/>
  <c r="E858" i="15" s="1"/>
  <c r="G859" i="15"/>
  <c r="G858" i="15" s="1"/>
  <c r="I860" i="15"/>
  <c r="K860" i="15" s="1"/>
  <c r="J861" i="15"/>
  <c r="J860" i="15" s="1"/>
  <c r="D859" i="15"/>
  <c r="D858" i="15" s="1"/>
  <c r="H859" i="15"/>
  <c r="H858" i="15" s="1"/>
  <c r="I865" i="15"/>
  <c r="K865" i="15" s="1"/>
  <c r="J866" i="15"/>
  <c r="J865" i="15" s="1"/>
  <c r="C870" i="15"/>
  <c r="C869" i="15" s="1"/>
  <c r="G870" i="15"/>
  <c r="G869" i="15" s="1"/>
  <c r="J906" i="15"/>
  <c r="J905" i="15" s="1"/>
  <c r="J908" i="15"/>
  <c r="J907" i="15" s="1"/>
  <c r="J911" i="15"/>
  <c r="J910" i="15" s="1"/>
  <c r="I914" i="15"/>
  <c r="I913" i="15" s="1"/>
  <c r="K913" i="15" s="1"/>
  <c r="J915" i="15"/>
  <c r="J914" i="15" s="1"/>
  <c r="J913" i="15" s="1"/>
  <c r="C916" i="15"/>
  <c r="G916" i="15"/>
  <c r="G912" i="15" s="1"/>
  <c r="K941" i="15"/>
  <c r="J942" i="15"/>
  <c r="J941" i="15" s="1"/>
  <c r="J940" i="15" s="1"/>
  <c r="C943" i="15"/>
  <c r="C939" i="15" s="1"/>
  <c r="G943" i="15"/>
  <c r="G939" i="15" s="1"/>
  <c r="G924" i="15" s="1"/>
  <c r="H956" i="15"/>
  <c r="C967" i="15"/>
  <c r="C966" i="15" s="1"/>
  <c r="C956" i="15" s="1"/>
  <c r="E967" i="15"/>
  <c r="E966" i="15" s="1"/>
  <c r="G967" i="15"/>
  <c r="G966" i="15" s="1"/>
  <c r="G956" i="15" s="1"/>
  <c r="I968" i="15"/>
  <c r="K968" i="15" s="1"/>
  <c r="J969" i="15"/>
  <c r="J968" i="15" s="1"/>
  <c r="F967" i="15"/>
  <c r="F966" i="15" s="1"/>
  <c r="I972" i="15"/>
  <c r="K972" i="15" s="1"/>
  <c r="J973" i="15"/>
  <c r="J972" i="15" s="1"/>
  <c r="F994" i="15"/>
  <c r="K789" i="15"/>
  <c r="C45" i="15"/>
  <c r="C44" i="15" s="1"/>
  <c r="K98" i="15"/>
  <c r="J20" i="15"/>
  <c r="J24" i="15"/>
  <c r="I27" i="15"/>
  <c r="E450" i="15" s="1"/>
  <c r="J28" i="15"/>
  <c r="J27" i="15" s="1"/>
  <c r="E31" i="15"/>
  <c r="E30" i="15" s="1"/>
  <c r="G31" i="15"/>
  <c r="G30" i="15" s="1"/>
  <c r="I33" i="15"/>
  <c r="J34" i="15"/>
  <c r="J33" i="15" s="1"/>
  <c r="J32" i="15" s="1"/>
  <c r="D45" i="15"/>
  <c r="D44" i="15" s="1"/>
  <c r="F45" i="15"/>
  <c r="F44" i="15" s="1"/>
  <c r="H45" i="15"/>
  <c r="H44" i="15" s="1"/>
  <c r="D58" i="15"/>
  <c r="D57" i="15" s="1"/>
  <c r="D56" i="15" s="1"/>
  <c r="F58" i="15"/>
  <c r="F57" i="15" s="1"/>
  <c r="F56" i="15" s="1"/>
  <c r="H58" i="15"/>
  <c r="H57" i="15" s="1"/>
  <c r="H56" i="15" s="1"/>
  <c r="C65" i="15"/>
  <c r="C64" i="15" s="1"/>
  <c r="C63" i="15" s="1"/>
  <c r="E65" i="15"/>
  <c r="E64" i="15" s="1"/>
  <c r="E63" i="15" s="1"/>
  <c r="G65" i="15"/>
  <c r="G64" i="15" s="1"/>
  <c r="G63" i="15" s="1"/>
  <c r="I66" i="15"/>
  <c r="K66" i="15" s="1"/>
  <c r="J67" i="15"/>
  <c r="J66" i="15" s="1"/>
  <c r="D72" i="15"/>
  <c r="D71" i="15" s="1"/>
  <c r="D70" i="15" s="1"/>
  <c r="F72" i="15"/>
  <c r="F71" i="15" s="1"/>
  <c r="F70" i="15" s="1"/>
  <c r="H72" i="15"/>
  <c r="H71" i="15" s="1"/>
  <c r="H70" i="15" s="1"/>
  <c r="C95" i="15"/>
  <c r="C94" i="15" s="1"/>
  <c r="C93" i="15" s="1"/>
  <c r="E95" i="15"/>
  <c r="E94" i="15" s="1"/>
  <c r="E93" i="15" s="1"/>
  <c r="G95" i="15"/>
  <c r="G94" i="15" s="1"/>
  <c r="G93" i="15" s="1"/>
  <c r="I96" i="15"/>
  <c r="K96" i="15" s="1"/>
  <c r="J97" i="15"/>
  <c r="J96" i="15" s="1"/>
  <c r="C109" i="15"/>
  <c r="G109" i="15"/>
  <c r="J117" i="15"/>
  <c r="J116" i="15" s="1"/>
  <c r="J131" i="15"/>
  <c r="J130" i="15" s="1"/>
  <c r="J133" i="15"/>
  <c r="J132" i="15" s="1"/>
  <c r="J135" i="15"/>
  <c r="J134" i="15" s="1"/>
  <c r="J137" i="15"/>
  <c r="J136" i="15" s="1"/>
  <c r="K138" i="15"/>
  <c r="C139" i="15"/>
  <c r="G139" i="15"/>
  <c r="I142" i="15"/>
  <c r="I141" i="15" s="1"/>
  <c r="I140" i="15" s="1"/>
  <c r="K140" i="15" s="1"/>
  <c r="J143" i="15"/>
  <c r="J142" i="15" s="1"/>
  <c r="J141" i="15" s="1"/>
  <c r="J140" i="15" s="1"/>
  <c r="F145" i="15"/>
  <c r="F139" i="15" s="1"/>
  <c r="I150" i="15"/>
  <c r="I149" i="15" s="1"/>
  <c r="K149" i="15" s="1"/>
  <c r="J151" i="15"/>
  <c r="J150" i="15" s="1"/>
  <c r="J149" i="15" s="1"/>
  <c r="K154" i="15"/>
  <c r="J155" i="15"/>
  <c r="J154" i="15" s="1"/>
  <c r="J153" i="15" s="1"/>
  <c r="J152" i="15" s="1"/>
  <c r="K156" i="15"/>
  <c r="K161" i="15"/>
  <c r="D191" i="15"/>
  <c r="D454" i="15" s="1"/>
  <c r="F191" i="15"/>
  <c r="H191" i="15"/>
  <c r="H190" i="15" s="1"/>
  <c r="F211" i="15"/>
  <c r="J223" i="15"/>
  <c r="C244" i="15"/>
  <c r="C233" i="15" s="1"/>
  <c r="E244" i="15"/>
  <c r="E233" i="15" s="1"/>
  <c r="G244" i="15"/>
  <c r="G233" i="15" s="1"/>
  <c r="I245" i="15"/>
  <c r="K245" i="15" s="1"/>
  <c r="J246" i="15"/>
  <c r="J245" i="15" s="1"/>
  <c r="D259" i="15"/>
  <c r="D258" i="15" s="1"/>
  <c r="D257" i="15" s="1"/>
  <c r="F259" i="15"/>
  <c r="F258" i="15" s="1"/>
  <c r="F257" i="15" s="1"/>
  <c r="H259" i="15"/>
  <c r="C264" i="15"/>
  <c r="C258" i="15" s="1"/>
  <c r="C257" i="15" s="1"/>
  <c r="E264" i="15"/>
  <c r="E258" i="15" s="1"/>
  <c r="E257" i="15" s="1"/>
  <c r="G264" i="15"/>
  <c r="I265" i="15"/>
  <c r="K265" i="15" s="1"/>
  <c r="J266" i="15"/>
  <c r="J265" i="15" s="1"/>
  <c r="D271" i="15"/>
  <c r="D270" i="15" s="1"/>
  <c r="F271" i="15"/>
  <c r="F270" i="15" s="1"/>
  <c r="H271" i="15"/>
  <c r="H270" i="15" s="1"/>
  <c r="K305" i="15"/>
  <c r="J305" i="15"/>
  <c r="K328" i="15"/>
  <c r="I327" i="15"/>
  <c r="K327" i="15" s="1"/>
  <c r="I330" i="15"/>
  <c r="J330" i="15" s="1"/>
  <c r="J329" i="15" s="1"/>
  <c r="H329" i="15"/>
  <c r="I673" i="15"/>
  <c r="I672" i="15" s="1"/>
  <c r="K672" i="15" s="1"/>
  <c r="K674" i="15"/>
  <c r="K87" i="15"/>
  <c r="E101" i="15"/>
  <c r="C204" i="15"/>
  <c r="G204" i="15"/>
  <c r="K247" i="15"/>
  <c r="K302" i="15"/>
  <c r="K300" i="15" s="1"/>
  <c r="J302" i="15"/>
  <c r="K306" i="15"/>
  <c r="J421" i="15"/>
  <c r="J420" i="15" s="1"/>
  <c r="K421" i="15"/>
  <c r="I420" i="15"/>
  <c r="K420" i="15" s="1"/>
  <c r="F284" i="15"/>
  <c r="D297" i="15"/>
  <c r="D296" i="15" s="1"/>
  <c r="F297" i="15"/>
  <c r="F296" i="15" s="1"/>
  <c r="F295" i="15" s="1"/>
  <c r="H297" i="15"/>
  <c r="H296" i="15" s="1"/>
  <c r="C326" i="15"/>
  <c r="C325" i="15" s="1"/>
  <c r="C324" i="15" s="1"/>
  <c r="E326" i="15"/>
  <c r="E325" i="15" s="1"/>
  <c r="E324" i="15" s="1"/>
  <c r="G326" i="15"/>
  <c r="G325" i="15" s="1"/>
  <c r="D335" i="15"/>
  <c r="D334" i="15" s="1"/>
  <c r="F335" i="15"/>
  <c r="F334" i="15" s="1"/>
  <c r="I351" i="15"/>
  <c r="K351" i="15" s="1"/>
  <c r="J352" i="15"/>
  <c r="J351" i="15" s="1"/>
  <c r="J359" i="15"/>
  <c r="J358" i="15" s="1"/>
  <c r="I360" i="15"/>
  <c r="K360" i="15" s="1"/>
  <c r="J361" i="15"/>
  <c r="J360" i="15" s="1"/>
  <c r="H369" i="15"/>
  <c r="H366" i="15" s="1"/>
  <c r="H365" i="15" s="1"/>
  <c r="I371" i="15"/>
  <c r="K371" i="15" s="1"/>
  <c r="J372" i="15"/>
  <c r="J371" i="15" s="1"/>
  <c r="J376" i="15"/>
  <c r="J375" i="15" s="1"/>
  <c r="J374" i="15" s="1"/>
  <c r="E373" i="15"/>
  <c r="C393" i="15"/>
  <c r="I395" i="15"/>
  <c r="I394" i="15" s="1"/>
  <c r="K394" i="15" s="1"/>
  <c r="J396" i="15"/>
  <c r="J395" i="15" s="1"/>
  <c r="J394" i="15" s="1"/>
  <c r="D404" i="15"/>
  <c r="F404" i="15"/>
  <c r="F393" i="15" s="1"/>
  <c r="F384" i="15" s="1"/>
  <c r="H404" i="15"/>
  <c r="H393" i="15" s="1"/>
  <c r="H384" i="15" s="1"/>
  <c r="J411" i="15"/>
  <c r="D427" i="15"/>
  <c r="D426" i="15" s="1"/>
  <c r="F427" i="15"/>
  <c r="F426" i="15" s="1"/>
  <c r="H428" i="15"/>
  <c r="H427" i="15" s="1"/>
  <c r="H426" i="15" s="1"/>
  <c r="E427" i="15"/>
  <c r="E426" i="15" s="1"/>
  <c r="I430" i="15"/>
  <c r="K430" i="15" s="1"/>
  <c r="J431" i="15"/>
  <c r="J430" i="15" s="1"/>
  <c r="J503" i="15"/>
  <c r="J507" i="15"/>
  <c r="I521" i="15"/>
  <c r="K521" i="15" s="1"/>
  <c r="J522" i="15"/>
  <c r="J521" i="15" s="1"/>
  <c r="C531" i="15"/>
  <c r="C527" i="15" s="1"/>
  <c r="C526" i="15" s="1"/>
  <c r="E531" i="15"/>
  <c r="E527" i="15" s="1"/>
  <c r="E526" i="15" s="1"/>
  <c r="G531" i="15"/>
  <c r="G527" i="15" s="1"/>
  <c r="G526" i="15" s="1"/>
  <c r="I532" i="15"/>
  <c r="K532" i="15" s="1"/>
  <c r="J533" i="15"/>
  <c r="J532" i="15" s="1"/>
  <c r="C543" i="15"/>
  <c r="C542" i="15" s="1"/>
  <c r="C541" i="15" s="1"/>
  <c r="E543" i="15"/>
  <c r="E542" i="15" s="1"/>
  <c r="E541" i="15" s="1"/>
  <c r="G543" i="15"/>
  <c r="G542" i="15" s="1"/>
  <c r="G541" i="15" s="1"/>
  <c r="I544" i="15"/>
  <c r="K544" i="15" s="1"/>
  <c r="J545" i="15"/>
  <c r="J544" i="15" s="1"/>
  <c r="D557" i="15"/>
  <c r="D556" i="15" s="1"/>
  <c r="D555" i="15" s="1"/>
  <c r="F557" i="15"/>
  <c r="F556" i="15" s="1"/>
  <c r="F555" i="15" s="1"/>
  <c r="H557" i="15"/>
  <c r="H556" i="15" s="1"/>
  <c r="H555" i="15" s="1"/>
  <c r="D569" i="15"/>
  <c r="D568" i="15" s="1"/>
  <c r="D567" i="15" s="1"/>
  <c r="F569" i="15"/>
  <c r="F568" i="15" s="1"/>
  <c r="F567" i="15" s="1"/>
  <c r="H569" i="15"/>
  <c r="H568" i="15" s="1"/>
  <c r="H567" i="15" s="1"/>
  <c r="D581" i="15"/>
  <c r="D580" i="15" s="1"/>
  <c r="D579" i="15" s="1"/>
  <c r="F581" i="15"/>
  <c r="F580" i="15" s="1"/>
  <c r="F579" i="15" s="1"/>
  <c r="H581" i="15"/>
  <c r="H580" i="15" s="1"/>
  <c r="H579" i="15" s="1"/>
  <c r="J610" i="15"/>
  <c r="J609" i="15" s="1"/>
  <c r="D608" i="15"/>
  <c r="D597" i="15" s="1"/>
  <c r="H608" i="15"/>
  <c r="H597" i="15" s="1"/>
  <c r="C619" i="15"/>
  <c r="E619" i="15"/>
  <c r="G619" i="15"/>
  <c r="I620" i="15"/>
  <c r="J621" i="15"/>
  <c r="J620" i="15" s="1"/>
  <c r="I638" i="15"/>
  <c r="K638" i="15" s="1"/>
  <c r="J639" i="15"/>
  <c r="J638" i="15" s="1"/>
  <c r="I642" i="15"/>
  <c r="K642" i="15" s="1"/>
  <c r="J643" i="15"/>
  <c r="J642" i="15" s="1"/>
  <c r="K671" i="15"/>
  <c r="J671" i="15"/>
  <c r="K682" i="15"/>
  <c r="K706" i="15"/>
  <c r="J706" i="15"/>
  <c r="J705" i="15" s="1"/>
  <c r="I705" i="15"/>
  <c r="K705" i="15" s="1"/>
  <c r="K727" i="15"/>
  <c r="J727" i="15"/>
  <c r="J726" i="15" s="1"/>
  <c r="J725" i="15" s="1"/>
  <c r="I726" i="15"/>
  <c r="I725" i="15" s="1"/>
  <c r="J752" i="15"/>
  <c r="J746" i="15" s="1"/>
  <c r="K349" i="15"/>
  <c r="K356" i="15"/>
  <c r="E404" i="15"/>
  <c r="E393" i="15" s="1"/>
  <c r="E384" i="15" s="1"/>
  <c r="F419" i="15"/>
  <c r="F418" i="15" s="1"/>
  <c r="K517" i="15"/>
  <c r="K519" i="15"/>
  <c r="K546" i="15"/>
  <c r="K553" i="15"/>
  <c r="F588" i="15"/>
  <c r="F587" i="15" s="1"/>
  <c r="F586" i="15" s="1"/>
  <c r="K627" i="15"/>
  <c r="K675" i="15"/>
  <c r="J675" i="15"/>
  <c r="J674" i="15" s="1"/>
  <c r="J673" i="15" s="1"/>
  <c r="J672" i="15" s="1"/>
  <c r="K707" i="15"/>
  <c r="K712" i="15"/>
  <c r="E714" i="15"/>
  <c r="K716" i="15"/>
  <c r="C704" i="15"/>
  <c r="C703" i="15" s="1"/>
  <c r="E704" i="15"/>
  <c r="E703" i="15" s="1"/>
  <c r="G704" i="15"/>
  <c r="G994" i="15" s="1"/>
  <c r="D721" i="15"/>
  <c r="F721" i="15"/>
  <c r="H721" i="15"/>
  <c r="J734" i="15"/>
  <c r="K735" i="15"/>
  <c r="J736" i="15"/>
  <c r="K737" i="15"/>
  <c r="K748" i="15"/>
  <c r="D746" i="15"/>
  <c r="I777" i="15"/>
  <c r="K777" i="15" s="1"/>
  <c r="J778" i="15"/>
  <c r="J777" i="15" s="1"/>
  <c r="J774" i="15" s="1"/>
  <c r="J773" i="15" s="1"/>
  <c r="K787" i="15"/>
  <c r="J788" i="15"/>
  <c r="J787" i="15" s="1"/>
  <c r="J790" i="15"/>
  <c r="J789" i="15" s="1"/>
  <c r="J792" i="15"/>
  <c r="J791" i="15" s="1"/>
  <c r="K830" i="15"/>
  <c r="K849" i="15"/>
  <c r="J849" i="15"/>
  <c r="J848" i="15" s="1"/>
  <c r="I848" i="15"/>
  <c r="K848" i="15" s="1"/>
  <c r="K753" i="15"/>
  <c r="K755" i="15"/>
  <c r="K780" i="15"/>
  <c r="K782" i="15"/>
  <c r="C793" i="15"/>
  <c r="C784" i="15" s="1"/>
  <c r="K796" i="15"/>
  <c r="J796" i="15"/>
  <c r="J795" i="15" s="1"/>
  <c r="J794" i="15" s="1"/>
  <c r="I795" i="15"/>
  <c r="I794" i="15" s="1"/>
  <c r="K818" i="15"/>
  <c r="J818" i="15"/>
  <c r="J817" i="15" s="1"/>
  <c r="I817" i="15"/>
  <c r="K817" i="15" s="1"/>
  <c r="K833" i="15"/>
  <c r="J833" i="15"/>
  <c r="J832" i="15" s="1"/>
  <c r="J829" i="15" s="1"/>
  <c r="J828" i="15" s="1"/>
  <c r="I832" i="15"/>
  <c r="K832" i="15" s="1"/>
  <c r="K845" i="15"/>
  <c r="J845" i="15"/>
  <c r="J844" i="15" s="1"/>
  <c r="I844" i="15"/>
  <c r="K844" i="15" s="1"/>
  <c r="K850" i="15"/>
  <c r="C912" i="15"/>
  <c r="C816" i="15"/>
  <c r="C815" i="15" s="1"/>
  <c r="C814" i="15" s="1"/>
  <c r="E816" i="15"/>
  <c r="E815" i="15" s="1"/>
  <c r="G816" i="15"/>
  <c r="G815" i="15" s="1"/>
  <c r="G814" i="15" s="1"/>
  <c r="K825" i="15"/>
  <c r="D838" i="15"/>
  <c r="D837" i="15" s="1"/>
  <c r="F838" i="15"/>
  <c r="F837" i="15" s="1"/>
  <c r="H838" i="15"/>
  <c r="H837" i="15" s="1"/>
  <c r="C847" i="15"/>
  <c r="C846" i="15" s="1"/>
  <c r="E847" i="15"/>
  <c r="E846" i="15" s="1"/>
  <c r="G847" i="15"/>
  <c r="G846" i="15" s="1"/>
  <c r="I853" i="15"/>
  <c r="K853" i="15" s="1"/>
  <c r="J854" i="15"/>
  <c r="J853" i="15" s="1"/>
  <c r="I862" i="15"/>
  <c r="K862" i="15" s="1"/>
  <c r="J863" i="15"/>
  <c r="J862" i="15" s="1"/>
  <c r="K867" i="15"/>
  <c r="J877" i="15"/>
  <c r="J876" i="15" s="1"/>
  <c r="D880" i="15"/>
  <c r="D879" i="15" s="1"/>
  <c r="D878" i="15" s="1"/>
  <c r="F880" i="15"/>
  <c r="F879" i="15" s="1"/>
  <c r="F878" i="15" s="1"/>
  <c r="H880" i="15"/>
  <c r="H879" i="15" s="1"/>
  <c r="H878" i="15" s="1"/>
  <c r="D916" i="15"/>
  <c r="D912" i="15" s="1"/>
  <c r="F916" i="15"/>
  <c r="F912" i="15" s="1"/>
  <c r="H916" i="15"/>
  <c r="H912" i="15" s="1"/>
  <c r="I922" i="15"/>
  <c r="K922" i="15" s="1"/>
  <c r="J923" i="15"/>
  <c r="J922" i="15" s="1"/>
  <c r="K959" i="15"/>
  <c r="J960" i="15"/>
  <c r="J959" i="15" s="1"/>
  <c r="J962" i="15"/>
  <c r="J961" i="15" s="1"/>
  <c r="J965" i="15"/>
  <c r="J964" i="15" s="1"/>
  <c r="I970" i="15"/>
  <c r="K970" i="15" s="1"/>
  <c r="J971" i="15"/>
  <c r="J970" i="15" s="1"/>
  <c r="C31" i="15"/>
  <c r="C30" i="15" s="1"/>
  <c r="J90" i="15"/>
  <c r="J89" i="15" s="1"/>
  <c r="K90" i="15"/>
  <c r="K89" i="15" s="1"/>
  <c r="K19" i="15"/>
  <c r="K23" i="15"/>
  <c r="K25" i="15"/>
  <c r="D450" i="15"/>
  <c r="I449" i="15" s="1"/>
  <c r="K36" i="15"/>
  <c r="K35" i="15" s="1"/>
  <c r="F10" i="15"/>
  <c r="D17" i="15"/>
  <c r="D16" i="15" s="1"/>
  <c r="F17" i="15"/>
  <c r="F16" i="15" s="1"/>
  <c r="I18" i="15"/>
  <c r="J21" i="15"/>
  <c r="I37" i="15"/>
  <c r="K37" i="15" s="1"/>
  <c r="I46" i="15"/>
  <c r="I50" i="15"/>
  <c r="J51" i="15"/>
  <c r="J50" i="15" s="1"/>
  <c r="I59" i="15"/>
  <c r="J60" i="15"/>
  <c r="J59" i="15" s="1"/>
  <c r="I61" i="15"/>
  <c r="K61" i="15" s="1"/>
  <c r="J62" i="15"/>
  <c r="J61" i="15" s="1"/>
  <c r="I73" i="15"/>
  <c r="J74" i="15"/>
  <c r="J73" i="15" s="1"/>
  <c r="J76" i="15"/>
  <c r="J75" i="15" s="1"/>
  <c r="I77" i="15"/>
  <c r="K77" i="15" s="1"/>
  <c r="I91" i="15"/>
  <c r="K91" i="15" s="1"/>
  <c r="J92" i="15"/>
  <c r="J91" i="15" s="1"/>
  <c r="I95" i="15"/>
  <c r="J99" i="15"/>
  <c r="J98" i="15" s="1"/>
  <c r="J95" i="15" s="1"/>
  <c r="J94" i="15" s="1"/>
  <c r="J93" i="15" s="1"/>
  <c r="K110" i="15"/>
  <c r="D109" i="15"/>
  <c r="F109" i="15"/>
  <c r="H109" i="15"/>
  <c r="J115" i="15"/>
  <c r="J114" i="15" s="1"/>
  <c r="J113" i="15" s="1"/>
  <c r="I114" i="15"/>
  <c r="J128" i="15"/>
  <c r="J127" i="15" s="1"/>
  <c r="J126" i="15" s="1"/>
  <c r="I127" i="15"/>
  <c r="K144" i="15"/>
  <c r="E145" i="15"/>
  <c r="E139" i="15" s="1"/>
  <c r="K153" i="15"/>
  <c r="K160" i="15"/>
  <c r="I159" i="15"/>
  <c r="F190" i="15"/>
  <c r="C211" i="15"/>
  <c r="G211" i="15"/>
  <c r="J264" i="15"/>
  <c r="G284" i="15"/>
  <c r="K292" i="15"/>
  <c r="G295" i="15"/>
  <c r="K339" i="15"/>
  <c r="D446" i="15"/>
  <c r="J104" i="15"/>
  <c r="J103" i="15" s="1"/>
  <c r="I103" i="15"/>
  <c r="J148" i="15"/>
  <c r="J147" i="15" s="1"/>
  <c r="J146" i="15" s="1"/>
  <c r="J145" i="15" s="1"/>
  <c r="I147" i="15"/>
  <c r="K330" i="15"/>
  <c r="J370" i="15"/>
  <c r="J369" i="15" s="1"/>
  <c r="K370" i="15"/>
  <c r="I369" i="15"/>
  <c r="K369" i="15" s="1"/>
  <c r="I166" i="15"/>
  <c r="J167" i="15"/>
  <c r="J166" i="15" s="1"/>
  <c r="J165" i="15" s="1"/>
  <c r="J164" i="15" s="1"/>
  <c r="I170" i="15"/>
  <c r="J171" i="15"/>
  <c r="J170" i="15" s="1"/>
  <c r="J169" i="15" s="1"/>
  <c r="J168" i="15" s="1"/>
  <c r="I174" i="15"/>
  <c r="J175" i="15"/>
  <c r="J193" i="15"/>
  <c r="J192" i="15" s="1"/>
  <c r="I194" i="15"/>
  <c r="K194" i="15" s="1"/>
  <c r="J196" i="15"/>
  <c r="I199" i="15"/>
  <c r="I209" i="15"/>
  <c r="J210" i="15"/>
  <c r="J209" i="15" s="1"/>
  <c r="J208" i="15" s="1"/>
  <c r="J204" i="15" s="1"/>
  <c r="I213" i="15"/>
  <c r="J214" i="15"/>
  <c r="J213" i="15" s="1"/>
  <c r="J212" i="15" s="1"/>
  <c r="J211" i="15" s="1"/>
  <c r="J222" i="15"/>
  <c r="J224" i="15"/>
  <c r="I227" i="15"/>
  <c r="J228" i="15"/>
  <c r="J227" i="15" s="1"/>
  <c r="J226" i="15" s="1"/>
  <c r="J225" i="15" s="1"/>
  <c r="I231" i="15"/>
  <c r="J232" i="15"/>
  <c r="J231" i="15" s="1"/>
  <c r="J230" i="15" s="1"/>
  <c r="J229" i="15" s="1"/>
  <c r="I235" i="15"/>
  <c r="J236" i="15"/>
  <c r="J238" i="15"/>
  <c r="I250" i="15"/>
  <c r="J251" i="15"/>
  <c r="J250" i="15" s="1"/>
  <c r="J249" i="15" s="1"/>
  <c r="I254" i="15"/>
  <c r="I260" i="15"/>
  <c r="J261" i="15"/>
  <c r="J260" i="15" s="1"/>
  <c r="I262" i="15"/>
  <c r="K262" i="15" s="1"/>
  <c r="J263" i="15"/>
  <c r="J262" i="15" s="1"/>
  <c r="I272" i="15"/>
  <c r="J273" i="15"/>
  <c r="J272" i="15" s="1"/>
  <c r="I274" i="15"/>
  <c r="K274" i="15" s="1"/>
  <c r="J275" i="15"/>
  <c r="J274" i="15" s="1"/>
  <c r="I276" i="15"/>
  <c r="K276" i="15" s="1"/>
  <c r="J277" i="15"/>
  <c r="J276" i="15" s="1"/>
  <c r="I286" i="15"/>
  <c r="J287" i="15"/>
  <c r="J286" i="15" s="1"/>
  <c r="J285" i="15" s="1"/>
  <c r="J290" i="15"/>
  <c r="J289" i="15" s="1"/>
  <c r="I298" i="15"/>
  <c r="J299" i="15"/>
  <c r="J298" i="15" s="1"/>
  <c r="J301" i="15"/>
  <c r="J300" i="15" s="1"/>
  <c r="I303" i="15"/>
  <c r="K303" i="15" s="1"/>
  <c r="J304" i="15"/>
  <c r="J308" i="15"/>
  <c r="J306" i="15" s="1"/>
  <c r="I311" i="15"/>
  <c r="J312" i="15"/>
  <c r="J311" i="15" s="1"/>
  <c r="I313" i="15"/>
  <c r="K313" i="15" s="1"/>
  <c r="J314" i="15"/>
  <c r="J313" i="15" s="1"/>
  <c r="I315" i="15"/>
  <c r="K315" i="15" s="1"/>
  <c r="J316" i="15"/>
  <c r="J315" i="15" s="1"/>
  <c r="J328" i="15"/>
  <c r="J327" i="15" s="1"/>
  <c r="I332" i="15"/>
  <c r="K332" i="15" s="1"/>
  <c r="J333" i="15"/>
  <c r="J332" i="15" s="1"/>
  <c r="I336" i="15"/>
  <c r="J337" i="15"/>
  <c r="J336" i="15" s="1"/>
  <c r="I341" i="15"/>
  <c r="K341" i="15" s="1"/>
  <c r="J342" i="15"/>
  <c r="J341" i="15" s="1"/>
  <c r="I345" i="15"/>
  <c r="J346" i="15"/>
  <c r="J345" i="15" s="1"/>
  <c r="J348" i="15"/>
  <c r="J347" i="15" s="1"/>
  <c r="I367" i="15"/>
  <c r="J368" i="15"/>
  <c r="J367" i="15" s="1"/>
  <c r="D377" i="15"/>
  <c r="D373" i="15" s="1"/>
  <c r="F377" i="15"/>
  <c r="F373" i="15" s="1"/>
  <c r="H377" i="15"/>
  <c r="H373" i="15" s="1"/>
  <c r="J379" i="15"/>
  <c r="J378" i="15" s="1"/>
  <c r="I378" i="15"/>
  <c r="J408" i="15"/>
  <c r="J407" i="15" s="1"/>
  <c r="I407" i="15"/>
  <c r="K407" i="15" s="1"/>
  <c r="J412" i="15"/>
  <c r="K414" i="15"/>
  <c r="J416" i="15"/>
  <c r="J415" i="15" s="1"/>
  <c r="I415" i="15"/>
  <c r="K415" i="15" s="1"/>
  <c r="J543" i="15"/>
  <c r="J542" i="15" s="1"/>
  <c r="J541" i="15" s="1"/>
  <c r="K381" i="15"/>
  <c r="K380" i="15" s="1"/>
  <c r="J383" i="15"/>
  <c r="J382" i="15" s="1"/>
  <c r="I382" i="15"/>
  <c r="K382" i="15" s="1"/>
  <c r="C384" i="15"/>
  <c r="D393" i="15"/>
  <c r="D384" i="15" s="1"/>
  <c r="J406" i="15"/>
  <c r="J405" i="15" s="1"/>
  <c r="I405" i="15"/>
  <c r="J410" i="15"/>
  <c r="I409" i="15"/>
  <c r="K409" i="15" s="1"/>
  <c r="K423" i="15"/>
  <c r="K422" i="15" s="1"/>
  <c r="J425" i="15"/>
  <c r="J424" i="15" s="1"/>
  <c r="I424" i="15"/>
  <c r="K424" i="15" s="1"/>
  <c r="K429" i="15"/>
  <c r="I428" i="15"/>
  <c r="D513" i="15"/>
  <c r="D512" i="15" s="1"/>
  <c r="C499" i="15"/>
  <c r="C498" i="15" s="1"/>
  <c r="G499" i="15"/>
  <c r="G498" i="15" s="1"/>
  <c r="J502" i="15"/>
  <c r="J504" i="15"/>
  <c r="J506" i="15"/>
  <c r="J508" i="15"/>
  <c r="I509" i="15"/>
  <c r="I499" i="15" s="1"/>
  <c r="J510" i="15"/>
  <c r="J509" i="15" s="1"/>
  <c r="I515" i="15"/>
  <c r="J516" i="15"/>
  <c r="J515" i="15" s="1"/>
  <c r="J514" i="15" s="1"/>
  <c r="J513" i="15" s="1"/>
  <c r="J512" i="15" s="1"/>
  <c r="I529" i="15"/>
  <c r="J530" i="15"/>
  <c r="J529" i="15" s="1"/>
  <c r="J528" i="15" s="1"/>
  <c r="I536" i="15"/>
  <c r="K536" i="15" s="1"/>
  <c r="J537" i="15"/>
  <c r="J536" i="15" s="1"/>
  <c r="I539" i="15"/>
  <c r="K539" i="15" s="1"/>
  <c r="J540" i="15"/>
  <c r="J539" i="15" s="1"/>
  <c r="I558" i="15"/>
  <c r="J559" i="15"/>
  <c r="J558" i="15" s="1"/>
  <c r="I560" i="15"/>
  <c r="K560" i="15" s="1"/>
  <c r="J561" i="15"/>
  <c r="J560" i="15" s="1"/>
  <c r="I570" i="15"/>
  <c r="J571" i="15"/>
  <c r="J570" i="15" s="1"/>
  <c r="I577" i="15"/>
  <c r="K577" i="15" s="1"/>
  <c r="J578" i="15"/>
  <c r="J577" i="15" s="1"/>
  <c r="J585" i="15"/>
  <c r="J584" i="15" s="1"/>
  <c r="I584" i="15"/>
  <c r="K584" i="15" s="1"/>
  <c r="J594" i="15"/>
  <c r="J593" i="15" s="1"/>
  <c r="I593" i="15"/>
  <c r="K593" i="15" s="1"/>
  <c r="J616" i="15"/>
  <c r="J615" i="15" s="1"/>
  <c r="I615" i="15"/>
  <c r="K615" i="15" s="1"/>
  <c r="F618" i="15"/>
  <c r="E631" i="15"/>
  <c r="K636" i="15"/>
  <c r="K644" i="15"/>
  <c r="J658" i="15"/>
  <c r="J657" i="15" s="1"/>
  <c r="J656" i="15" s="1"/>
  <c r="J655" i="15" s="1"/>
  <c r="I657" i="15"/>
  <c r="K664" i="15"/>
  <c r="K666" i="15"/>
  <c r="K673" i="15"/>
  <c r="C994" i="15"/>
  <c r="E994" i="15"/>
  <c r="G703" i="15"/>
  <c r="J704" i="15"/>
  <c r="J703" i="15" s="1"/>
  <c r="F492" i="15"/>
  <c r="F974" i="15" s="1"/>
  <c r="K500" i="15"/>
  <c r="J583" i="15"/>
  <c r="J582" i="15" s="1"/>
  <c r="I582" i="15"/>
  <c r="J596" i="15"/>
  <c r="J595" i="15" s="1"/>
  <c r="I595" i="15"/>
  <c r="K595" i="15" s="1"/>
  <c r="J614" i="15"/>
  <c r="J613" i="15" s="1"/>
  <c r="I613" i="15"/>
  <c r="K613" i="15" s="1"/>
  <c r="J634" i="15"/>
  <c r="J633" i="15" s="1"/>
  <c r="J632" i="15" s="1"/>
  <c r="I633" i="15"/>
  <c r="C649" i="15"/>
  <c r="G649" i="15"/>
  <c r="J670" i="15"/>
  <c r="I669" i="15"/>
  <c r="I677" i="15"/>
  <c r="J684" i="15"/>
  <c r="J682" i="15" s="1"/>
  <c r="J681" i="15" s="1"/>
  <c r="J680" i="15" s="1"/>
  <c r="I692" i="15"/>
  <c r="J693" i="15"/>
  <c r="J692" i="15" s="1"/>
  <c r="J691" i="15" s="1"/>
  <c r="J690" i="15" s="1"/>
  <c r="I696" i="15"/>
  <c r="J697" i="15"/>
  <c r="J696" i="15" s="1"/>
  <c r="J695" i="15" s="1"/>
  <c r="J694" i="15" s="1"/>
  <c r="I700" i="15"/>
  <c r="J701" i="15"/>
  <c r="J700" i="15" s="1"/>
  <c r="J699" i="15" s="1"/>
  <c r="J698" i="15" s="1"/>
  <c r="F703" i="15"/>
  <c r="I711" i="15"/>
  <c r="I719" i="15"/>
  <c r="J720" i="15"/>
  <c r="J719" i="15" s="1"/>
  <c r="J718" i="15" s="1"/>
  <c r="J714" i="15" s="1"/>
  <c r="I723" i="15"/>
  <c r="J724" i="15"/>
  <c r="J723" i="15" s="1"/>
  <c r="J722" i="15" s="1"/>
  <c r="J741" i="15"/>
  <c r="J740" i="15" s="1"/>
  <c r="J739" i="15" s="1"/>
  <c r="J738" i="15" s="1"/>
  <c r="I740" i="15"/>
  <c r="J745" i="15"/>
  <c r="J744" i="15" s="1"/>
  <c r="J743" i="15" s="1"/>
  <c r="J742" i="15" s="1"/>
  <c r="I744" i="15"/>
  <c r="K747" i="15"/>
  <c r="K761" i="15"/>
  <c r="K775" i="15"/>
  <c r="K725" i="15"/>
  <c r="K757" i="15"/>
  <c r="K758" i="15"/>
  <c r="K760" i="15"/>
  <c r="K762" i="15"/>
  <c r="K763" i="15"/>
  <c r="K795" i="15"/>
  <c r="I798" i="15"/>
  <c r="J799" i="15"/>
  <c r="J798" i="15" s="1"/>
  <c r="I800" i="15"/>
  <c r="K800" i="15" s="1"/>
  <c r="J801" i="15"/>
  <c r="J800" i="15" s="1"/>
  <c r="I802" i="15"/>
  <c r="K802" i="15" s="1"/>
  <c r="J803" i="15"/>
  <c r="J802" i="15" s="1"/>
  <c r="I822" i="15"/>
  <c r="K822" i="15" s="1"/>
  <c r="J823" i="15"/>
  <c r="J822" i="15" s="1"/>
  <c r="I839" i="15"/>
  <c r="J840" i="15"/>
  <c r="J839" i="15" s="1"/>
  <c r="I841" i="15"/>
  <c r="K841" i="15" s="1"/>
  <c r="J842" i="15"/>
  <c r="J841" i="15" s="1"/>
  <c r="D870" i="15"/>
  <c r="D869" i="15" s="1"/>
  <c r="F870" i="15"/>
  <c r="F869" i="15" s="1"/>
  <c r="H870" i="15"/>
  <c r="H869" i="15" s="1"/>
  <c r="J872" i="15"/>
  <c r="J871" i="15" s="1"/>
  <c r="I871" i="15"/>
  <c r="J884" i="15"/>
  <c r="J883" i="15" s="1"/>
  <c r="I883" i="15"/>
  <c r="K883" i="15" s="1"/>
  <c r="D889" i="15"/>
  <c r="D888" i="15" s="1"/>
  <c r="F889" i="15"/>
  <c r="F888" i="15" s="1"/>
  <c r="H889" i="15"/>
  <c r="H888" i="15" s="1"/>
  <c r="J891" i="15"/>
  <c r="J890" i="15" s="1"/>
  <c r="I890" i="15"/>
  <c r="J895" i="15"/>
  <c r="J894" i="15" s="1"/>
  <c r="I894" i="15"/>
  <c r="K894" i="15" s="1"/>
  <c r="J903" i="15"/>
  <c r="J902" i="15" s="1"/>
  <c r="J901" i="15" s="1"/>
  <c r="I902" i="15"/>
  <c r="K914" i="15"/>
  <c r="J874" i="15"/>
  <c r="J873" i="15" s="1"/>
  <c r="I873" i="15"/>
  <c r="K873" i="15" s="1"/>
  <c r="J882" i="15"/>
  <c r="J881" i="15" s="1"/>
  <c r="I881" i="15"/>
  <c r="J893" i="15"/>
  <c r="J892" i="15" s="1"/>
  <c r="I892" i="15"/>
  <c r="K892" i="15" s="1"/>
  <c r="I917" i="15"/>
  <c r="J918" i="15"/>
  <c r="J917" i="15" s="1"/>
  <c r="I919" i="15"/>
  <c r="K919" i="15" s="1"/>
  <c r="J920" i="15"/>
  <c r="J919" i="15" s="1"/>
  <c r="I927" i="15"/>
  <c r="J928" i="15"/>
  <c r="J927" i="15" s="1"/>
  <c r="I929" i="15"/>
  <c r="K929" i="15" s="1"/>
  <c r="J930" i="15"/>
  <c r="J929" i="15" s="1"/>
  <c r="I931" i="15"/>
  <c r="K931" i="15" s="1"/>
  <c r="J932" i="15"/>
  <c r="J931" i="15" s="1"/>
  <c r="K940" i="15"/>
  <c r="D943" i="15"/>
  <c r="D939" i="15" s="1"/>
  <c r="F943" i="15"/>
  <c r="F939" i="15" s="1"/>
  <c r="F924" i="15" s="1"/>
  <c r="H943" i="15"/>
  <c r="H939" i="15" s="1"/>
  <c r="J945" i="15"/>
  <c r="J944" i="15" s="1"/>
  <c r="I944" i="15"/>
  <c r="J949" i="15"/>
  <c r="J948" i="15" s="1"/>
  <c r="I948" i="15"/>
  <c r="K948" i="15" s="1"/>
  <c r="E956" i="15"/>
  <c r="J947" i="15"/>
  <c r="J946" i="15" s="1"/>
  <c r="I946" i="15"/>
  <c r="K946" i="15" s="1"/>
  <c r="J955" i="15"/>
  <c r="J954" i="15" s="1"/>
  <c r="I954" i="15"/>
  <c r="K954" i="15" s="1"/>
  <c r="F434" i="15" l="1"/>
  <c r="H772" i="15"/>
  <c r="K179" i="15"/>
  <c r="F772" i="15"/>
  <c r="H364" i="15"/>
  <c r="E364" i="15"/>
  <c r="D364" i="15"/>
  <c r="C364" i="15"/>
  <c r="F364" i="15"/>
  <c r="G364" i="15"/>
  <c r="G324" i="15"/>
  <c r="F324" i="15"/>
  <c r="D956" i="15"/>
  <c r="D324" i="15"/>
  <c r="I386" i="15"/>
  <c r="F814" i="15"/>
  <c r="F617" i="15"/>
  <c r="H924" i="15"/>
  <c r="D924" i="15"/>
  <c r="D992" i="15"/>
  <c r="I829" i="15"/>
  <c r="I828" i="15" s="1"/>
  <c r="K828" i="15" s="1"/>
  <c r="K726" i="15"/>
  <c r="K663" i="15"/>
  <c r="J174" i="15"/>
  <c r="J173" i="15" s="1"/>
  <c r="J172" i="15" s="1"/>
  <c r="J139" i="15" s="1"/>
  <c r="I102" i="15"/>
  <c r="G189" i="15"/>
  <c r="I113" i="15"/>
  <c r="J859" i="15"/>
  <c r="J858" i="15" s="1"/>
  <c r="G836" i="15"/>
  <c r="I746" i="15"/>
  <c r="K746" i="15" s="1"/>
  <c r="J635" i="15"/>
  <c r="J631" i="15" s="1"/>
  <c r="I619" i="15"/>
  <c r="K619" i="15" s="1"/>
  <c r="E992" i="15"/>
  <c r="H586" i="15"/>
  <c r="J427" i="15"/>
  <c r="J426" i="15" s="1"/>
  <c r="H326" i="15"/>
  <c r="H325" i="15" s="1"/>
  <c r="H324" i="15" s="1"/>
  <c r="H258" i="15"/>
  <c r="H257" i="15" s="1"/>
  <c r="F956" i="15"/>
  <c r="D784" i="15"/>
  <c r="G417" i="15"/>
  <c r="E269" i="15"/>
  <c r="D772" i="15"/>
  <c r="C417" i="15"/>
  <c r="G784" i="15"/>
  <c r="K550" i="15"/>
  <c r="C295" i="15"/>
  <c r="I774" i="15"/>
  <c r="I773" i="15" s="1"/>
  <c r="I772" i="15" s="1"/>
  <c r="K772" i="15" s="1"/>
  <c r="J355" i="15"/>
  <c r="J354" i="15" s="1"/>
  <c r="J353" i="15" s="1"/>
  <c r="E784" i="15"/>
  <c r="H417" i="15"/>
  <c r="F992" i="15"/>
  <c r="F836" i="15"/>
  <c r="J721" i="15"/>
  <c r="I704" i="15"/>
  <c r="K704" i="15" s="1"/>
  <c r="D703" i="15"/>
  <c r="D702" i="15" s="1"/>
  <c r="J669" i="15"/>
  <c r="J668" i="15" s="1"/>
  <c r="J667" i="15" s="1"/>
  <c r="J649" i="15" s="1"/>
  <c r="I549" i="15"/>
  <c r="K549" i="15" s="1"/>
  <c r="J303" i="15"/>
  <c r="J297" i="15" s="1"/>
  <c r="J296" i="15" s="1"/>
  <c r="J102" i="15"/>
  <c r="J101" i="15" s="1"/>
  <c r="G269" i="15"/>
  <c r="D190" i="15"/>
  <c r="D189" i="15" s="1"/>
  <c r="F100" i="15"/>
  <c r="I49" i="15"/>
  <c r="K27" i="15"/>
  <c r="J967" i="15"/>
  <c r="J966" i="15" s="1"/>
  <c r="E836" i="15"/>
  <c r="J772" i="15"/>
  <c r="G618" i="15"/>
  <c r="G617" i="15" s="1"/>
  <c r="C618" i="15"/>
  <c r="C617" i="15" s="1"/>
  <c r="K216" i="15"/>
  <c r="H784" i="15"/>
  <c r="G772" i="15"/>
  <c r="H139" i="15"/>
  <c r="G100" i="15"/>
  <c r="C887" i="15"/>
  <c r="K86" i="15"/>
  <c r="J86" i="15"/>
  <c r="J85" i="15" s="1"/>
  <c r="J84" i="15" s="1"/>
  <c r="H814" i="15"/>
  <c r="G887" i="15"/>
  <c r="I86" i="15"/>
  <c r="I85" i="15" s="1"/>
  <c r="E924" i="15"/>
  <c r="I958" i="15"/>
  <c r="I904" i="15"/>
  <c r="K904" i="15" s="1"/>
  <c r="E887" i="15"/>
  <c r="K652" i="15"/>
  <c r="J49" i="15"/>
  <c r="J45" i="15" s="1"/>
  <c r="J44" i="15" s="1"/>
  <c r="E993" i="15"/>
  <c r="K620" i="15"/>
  <c r="J419" i="15"/>
  <c r="J418" i="15" s="1"/>
  <c r="E618" i="15"/>
  <c r="E617" i="15" s="1"/>
  <c r="J220" i="15"/>
  <c r="J219" i="15" s="1"/>
  <c r="J218" i="15" s="1"/>
  <c r="K33" i="15"/>
  <c r="K32" i="15" s="1"/>
  <c r="I32" i="15"/>
  <c r="I355" i="15"/>
  <c r="K355" i="15" s="1"/>
  <c r="E417" i="15"/>
  <c r="I786" i="15"/>
  <c r="H295" i="15"/>
  <c r="D295" i="15"/>
  <c r="D617" i="15"/>
  <c r="J386" i="15"/>
  <c r="J385" i="15" s="1"/>
  <c r="H836" i="15"/>
  <c r="D836" i="15"/>
  <c r="J816" i="15"/>
  <c r="J815" i="15" s="1"/>
  <c r="J814" i="15" s="1"/>
  <c r="F702" i="15"/>
  <c r="K651" i="15"/>
  <c r="K395" i="15"/>
  <c r="J366" i="15"/>
  <c r="J365" i="15" s="1"/>
  <c r="I264" i="15"/>
  <c r="K264" i="15" s="1"/>
  <c r="I244" i="15"/>
  <c r="K244" i="15" s="1"/>
  <c r="I182" i="15"/>
  <c r="K182" i="15" s="1"/>
  <c r="I338" i="15"/>
  <c r="K338" i="15" s="1"/>
  <c r="K142" i="15"/>
  <c r="H100" i="15"/>
  <c r="D100" i="15"/>
  <c r="I65" i="15"/>
  <c r="K65" i="15" s="1"/>
  <c r="E814" i="15"/>
  <c r="C924" i="15"/>
  <c r="J619" i="15"/>
  <c r="J618" i="15" s="1"/>
  <c r="D586" i="15"/>
  <c r="D417" i="15"/>
  <c r="K187" i="15"/>
  <c r="G258" i="15"/>
  <c r="G257" i="15" s="1"/>
  <c r="J244" i="15"/>
  <c r="J65" i="15"/>
  <c r="J64" i="15" s="1"/>
  <c r="J63" i="15" s="1"/>
  <c r="H288" i="15"/>
  <c r="H284" i="15" s="1"/>
  <c r="H269" i="15" s="1"/>
  <c r="E586" i="15"/>
  <c r="G586" i="15"/>
  <c r="I129" i="15"/>
  <c r="K129" i="15" s="1"/>
  <c r="K141" i="15"/>
  <c r="F189" i="15"/>
  <c r="E189" i="15"/>
  <c r="K111" i="15"/>
  <c r="J608" i="15"/>
  <c r="J597" i="15" s="1"/>
  <c r="J581" i="15"/>
  <c r="J580" i="15" s="1"/>
  <c r="J579" i="15" s="1"/>
  <c r="H189" i="15"/>
  <c r="E772" i="15"/>
  <c r="C100" i="15"/>
  <c r="E702" i="15"/>
  <c r="C993" i="15"/>
  <c r="C586" i="15"/>
  <c r="E100" i="15"/>
  <c r="J531" i="15"/>
  <c r="J527" i="15" s="1"/>
  <c r="J526" i="15" s="1"/>
  <c r="H702" i="15"/>
  <c r="F269" i="15"/>
  <c r="G992" i="15"/>
  <c r="C992" i="15"/>
  <c r="C991" i="15" s="1"/>
  <c r="H991" i="15" s="1"/>
  <c r="I847" i="15"/>
  <c r="I846" i="15" s="1"/>
  <c r="K846" i="15" s="1"/>
  <c r="K732" i="15"/>
  <c r="G993" i="15"/>
  <c r="I543" i="15"/>
  <c r="K543" i="15" s="1"/>
  <c r="J409" i="15"/>
  <c r="J404" i="15" s="1"/>
  <c r="J393" i="15" s="1"/>
  <c r="I219" i="15"/>
  <c r="I218" i="15" s="1"/>
  <c r="K218" i="15" s="1"/>
  <c r="I205" i="15"/>
  <c r="K205" i="15" s="1"/>
  <c r="J194" i="15"/>
  <c r="J191" i="15" s="1"/>
  <c r="J190" i="15" s="1"/>
  <c r="I329" i="15"/>
  <c r="K329" i="15" s="1"/>
  <c r="I291" i="15"/>
  <c r="K150" i="15"/>
  <c r="J18" i="15"/>
  <c r="J17" i="15" s="1"/>
  <c r="J16" i="15" s="1"/>
  <c r="C836" i="15"/>
  <c r="K733" i="15"/>
  <c r="K375" i="15"/>
  <c r="J904" i="15"/>
  <c r="J900" i="15" s="1"/>
  <c r="D887" i="15"/>
  <c r="J916" i="15"/>
  <c r="J912" i="15" s="1"/>
  <c r="J880" i="15"/>
  <c r="J879" i="15" s="1"/>
  <c r="J878" i="15" s="1"/>
  <c r="F887" i="15"/>
  <c r="G702" i="15"/>
  <c r="J588" i="15"/>
  <c r="J587" i="15" s="1"/>
  <c r="J500" i="15"/>
  <c r="J499" i="15" s="1"/>
  <c r="J498" i="15" s="1"/>
  <c r="C189" i="15"/>
  <c r="J958" i="15"/>
  <c r="J957" i="15" s="1"/>
  <c r="I859" i="15"/>
  <c r="J847" i="15"/>
  <c r="J846" i="15" s="1"/>
  <c r="J786" i="15"/>
  <c r="J785" i="15" s="1"/>
  <c r="I635" i="15"/>
  <c r="K635" i="15" s="1"/>
  <c r="F417" i="15"/>
  <c r="D269" i="15"/>
  <c r="H887" i="15"/>
  <c r="I967" i="15"/>
  <c r="J733" i="15"/>
  <c r="J732" i="15" s="1"/>
  <c r="J731" i="15" s="1"/>
  <c r="J129" i="15"/>
  <c r="J125" i="15" s="1"/>
  <c r="J124" i="15" s="1"/>
  <c r="K944" i="15"/>
  <c r="I943" i="15"/>
  <c r="J926" i="15"/>
  <c r="J925" i="15" s="1"/>
  <c r="K871" i="15"/>
  <c r="I870" i="15"/>
  <c r="J838" i="15"/>
  <c r="J837" i="15" s="1"/>
  <c r="J943" i="15"/>
  <c r="J939" i="15" s="1"/>
  <c r="I926" i="15"/>
  <c r="K927" i="15"/>
  <c r="K917" i="15"/>
  <c r="I916" i="15"/>
  <c r="K881" i="15"/>
  <c r="I880" i="15"/>
  <c r="K902" i="15"/>
  <c r="I901" i="15"/>
  <c r="K890" i="15"/>
  <c r="I889" i="15"/>
  <c r="J870" i="15"/>
  <c r="J869" i="15" s="1"/>
  <c r="I838" i="15"/>
  <c r="K839" i="15"/>
  <c r="I816" i="15"/>
  <c r="I797" i="15"/>
  <c r="K797" i="15" s="1"/>
  <c r="K798" i="15"/>
  <c r="K744" i="15"/>
  <c r="I743" i="15"/>
  <c r="K740" i="15"/>
  <c r="I739" i="15"/>
  <c r="K715" i="15"/>
  <c r="I699" i="15"/>
  <c r="K700" i="15"/>
  <c r="I695" i="15"/>
  <c r="K696" i="15"/>
  <c r="I691" i="15"/>
  <c r="K692" i="15"/>
  <c r="I680" i="15"/>
  <c r="K680" i="15" s="1"/>
  <c r="K681" i="15"/>
  <c r="K677" i="15"/>
  <c r="I676" i="15"/>
  <c r="K676" i="15" s="1"/>
  <c r="K669" i="15"/>
  <c r="I668" i="15"/>
  <c r="K582" i="15"/>
  <c r="I581" i="15"/>
  <c r="K657" i="15"/>
  <c r="I656" i="15"/>
  <c r="J569" i="15"/>
  <c r="J568" i="15" s="1"/>
  <c r="J567" i="15" s="1"/>
  <c r="J557" i="15"/>
  <c r="J556" i="15" s="1"/>
  <c r="J555" i="15" s="1"/>
  <c r="I548" i="15"/>
  <c r="K548" i="15" s="1"/>
  <c r="I531" i="15"/>
  <c r="K531" i="15" s="1"/>
  <c r="I528" i="15"/>
  <c r="K529" i="15"/>
  <c r="I514" i="15"/>
  <c r="K515" i="15"/>
  <c r="E990" i="15"/>
  <c r="E988" i="15" s="1"/>
  <c r="D990" i="15"/>
  <c r="K509" i="15"/>
  <c r="K378" i="15"/>
  <c r="I377" i="15"/>
  <c r="I344" i="15"/>
  <c r="K345" i="15"/>
  <c r="K336" i="15"/>
  <c r="I310" i="15"/>
  <c r="K311" i="15"/>
  <c r="J288" i="15"/>
  <c r="J284" i="15" s="1"/>
  <c r="J271" i="15"/>
  <c r="J270" i="15" s="1"/>
  <c r="I259" i="15"/>
  <c r="K260" i="15"/>
  <c r="J235" i="15"/>
  <c r="J234" i="15" s="1"/>
  <c r="I185" i="15"/>
  <c r="K185" i="15" s="1"/>
  <c r="K186" i="15"/>
  <c r="I177" i="15"/>
  <c r="K177" i="15" s="1"/>
  <c r="K178" i="15"/>
  <c r="I173" i="15"/>
  <c r="K174" i="15"/>
  <c r="I169" i="15"/>
  <c r="K170" i="15"/>
  <c r="K166" i="15"/>
  <c r="I165" i="15"/>
  <c r="K147" i="15"/>
  <c r="I146" i="15"/>
  <c r="K127" i="15"/>
  <c r="I126" i="15"/>
  <c r="J109" i="15"/>
  <c r="I94" i="15"/>
  <c r="K95" i="15"/>
  <c r="J72" i="15"/>
  <c r="J71" i="15" s="1"/>
  <c r="J70" i="15" s="1"/>
  <c r="I58" i="15"/>
  <c r="K59" i="15"/>
  <c r="K50" i="15"/>
  <c r="K49" i="15" s="1"/>
  <c r="E449" i="15"/>
  <c r="E448" i="15" s="1"/>
  <c r="K18" i="15"/>
  <c r="I17" i="15"/>
  <c r="J889" i="15"/>
  <c r="J888" i="15" s="1"/>
  <c r="J797" i="15"/>
  <c r="J793" i="15" s="1"/>
  <c r="K794" i="15"/>
  <c r="I722" i="15"/>
  <c r="K723" i="15"/>
  <c r="I718" i="15"/>
  <c r="K718" i="15" s="1"/>
  <c r="K719" i="15"/>
  <c r="I710" i="15"/>
  <c r="K710" i="15" s="1"/>
  <c r="K711" i="15"/>
  <c r="K633" i="15"/>
  <c r="I632" i="15"/>
  <c r="I588" i="15"/>
  <c r="C702" i="15"/>
  <c r="K624" i="15"/>
  <c r="I618" i="15"/>
  <c r="I608" i="15"/>
  <c r="I569" i="15"/>
  <c r="K570" i="15"/>
  <c r="I557" i="15"/>
  <c r="K558" i="15"/>
  <c r="I498" i="15"/>
  <c r="K499" i="15"/>
  <c r="F993" i="15"/>
  <c r="F991" i="15" s="1"/>
  <c r="D993" i="15"/>
  <c r="K428" i="15"/>
  <c r="I427" i="15"/>
  <c r="I419" i="15"/>
  <c r="K405" i="15"/>
  <c r="I404" i="15"/>
  <c r="J377" i="15"/>
  <c r="J373" i="15" s="1"/>
  <c r="I366" i="15"/>
  <c r="K367" i="15"/>
  <c r="J344" i="15"/>
  <c r="J343" i="15" s="1"/>
  <c r="J335" i="15"/>
  <c r="J334" i="15" s="1"/>
  <c r="J326" i="15"/>
  <c r="J325" i="15" s="1"/>
  <c r="J310" i="15"/>
  <c r="J309" i="15" s="1"/>
  <c r="I297" i="15"/>
  <c r="K298" i="15"/>
  <c r="I285" i="15"/>
  <c r="K286" i="15"/>
  <c r="I271" i="15"/>
  <c r="K272" i="15"/>
  <c r="J259" i="15"/>
  <c r="J258" i="15" s="1"/>
  <c r="J257" i="15" s="1"/>
  <c r="I253" i="15"/>
  <c r="K254" i="15"/>
  <c r="I249" i="15"/>
  <c r="K250" i="15"/>
  <c r="I234" i="15"/>
  <c r="K235" i="15"/>
  <c r="I230" i="15"/>
  <c r="K231" i="15"/>
  <c r="I226" i="15"/>
  <c r="K227" i="15"/>
  <c r="I212" i="15"/>
  <c r="K213" i="15"/>
  <c r="I208" i="15"/>
  <c r="K208" i="15" s="1"/>
  <c r="K209" i="15"/>
  <c r="I198" i="15"/>
  <c r="K198" i="15" s="1"/>
  <c r="K199" i="15"/>
  <c r="I191" i="15"/>
  <c r="K103" i="15"/>
  <c r="K102" i="15" s="1"/>
  <c r="K159" i="15"/>
  <c r="I158" i="15"/>
  <c r="K114" i="15"/>
  <c r="K113" i="15" s="1"/>
  <c r="I72" i="15"/>
  <c r="K73" i="15"/>
  <c r="J58" i="15"/>
  <c r="J57" i="15" s="1"/>
  <c r="J56" i="15" s="1"/>
  <c r="K46" i="15"/>
  <c r="J31" i="15"/>
  <c r="J30" i="15" s="1"/>
  <c r="I354" i="15" l="1"/>
  <c r="K354" i="15" s="1"/>
  <c r="K829" i="15"/>
  <c r="K219" i="15"/>
  <c r="I181" i="15"/>
  <c r="K181" i="15" s="1"/>
  <c r="J324" i="15"/>
  <c r="I703" i="15"/>
  <c r="K703" i="15" s="1"/>
  <c r="J364" i="15"/>
  <c r="I64" i="15"/>
  <c r="K64" i="15" s="1"/>
  <c r="I335" i="15"/>
  <c r="I334" i="15" s="1"/>
  <c r="K334" i="15" s="1"/>
  <c r="J702" i="15"/>
  <c r="E991" i="15"/>
  <c r="I542" i="15"/>
  <c r="K542" i="15" s="1"/>
  <c r="I326" i="15"/>
  <c r="I325" i="15" s="1"/>
  <c r="C451" i="15"/>
  <c r="C446" i="15" s="1"/>
  <c r="G29" i="15"/>
  <c r="G14" i="15" s="1"/>
  <c r="G434" i="15" s="1"/>
  <c r="D991" i="15"/>
  <c r="D986" i="15" s="1"/>
  <c r="G446" i="15"/>
  <c r="J417" i="15"/>
  <c r="I385" i="15"/>
  <c r="K385" i="15" s="1"/>
  <c r="K386" i="15"/>
  <c r="J384" i="15"/>
  <c r="J617" i="15"/>
  <c r="K773" i="15"/>
  <c r="G511" i="15"/>
  <c r="G496" i="15" s="1"/>
  <c r="G974" i="15" s="1"/>
  <c r="K847" i="15"/>
  <c r="C986" i="15"/>
  <c r="J233" i="15"/>
  <c r="J189" i="15" s="1"/>
  <c r="J956" i="15"/>
  <c r="F511" i="15"/>
  <c r="F496" i="15" s="1"/>
  <c r="K774" i="15"/>
  <c r="I793" i="15"/>
  <c r="K793" i="15" s="1"/>
  <c r="F29" i="15"/>
  <c r="F14" i="15" s="1"/>
  <c r="C29" i="15"/>
  <c r="C14" i="15" s="1"/>
  <c r="C434" i="15" s="1"/>
  <c r="J784" i="15"/>
  <c r="D511" i="15"/>
  <c r="D496" i="15" s="1"/>
  <c r="I957" i="15"/>
  <c r="K957" i="15" s="1"/>
  <c r="K958" i="15"/>
  <c r="E511" i="15"/>
  <c r="E496" i="15" s="1"/>
  <c r="H29" i="15"/>
  <c r="H14" i="15" s="1"/>
  <c r="H434" i="15" s="1"/>
  <c r="I785" i="15"/>
  <c r="K785" i="15" s="1"/>
  <c r="K786" i="15"/>
  <c r="I45" i="15"/>
  <c r="I44" i="15" s="1"/>
  <c r="K44" i="15" s="1"/>
  <c r="D29" i="15"/>
  <c r="D14" i="15" s="1"/>
  <c r="C511" i="15"/>
  <c r="I992" i="15" s="1"/>
  <c r="J586" i="15"/>
  <c r="J100" i="15"/>
  <c r="E29" i="15"/>
  <c r="E14" i="15" s="1"/>
  <c r="J887" i="15"/>
  <c r="H511" i="15"/>
  <c r="H496" i="15" s="1"/>
  <c r="H974" i="15" s="1"/>
  <c r="K291" i="15"/>
  <c r="I288" i="15"/>
  <c r="K288" i="15" s="1"/>
  <c r="G991" i="15"/>
  <c r="G986" i="15" s="1"/>
  <c r="I858" i="15"/>
  <c r="K858" i="15" s="1"/>
  <c r="K859" i="15"/>
  <c r="J836" i="15"/>
  <c r="I966" i="15"/>
  <c r="K967" i="15"/>
  <c r="K191" i="15"/>
  <c r="I190" i="15"/>
  <c r="K212" i="15"/>
  <c r="I211" i="15"/>
  <c r="K211" i="15" s="1"/>
  <c r="K230" i="15"/>
  <c r="I229" i="15"/>
  <c r="K229" i="15" s="1"/>
  <c r="E454" i="15"/>
  <c r="K249" i="15"/>
  <c r="K618" i="15"/>
  <c r="K588" i="15"/>
  <c r="I587" i="15"/>
  <c r="K722" i="15"/>
  <c r="I721" i="15"/>
  <c r="K721" i="15" s="1"/>
  <c r="K72" i="15"/>
  <c r="I71" i="15"/>
  <c r="K85" i="15"/>
  <c r="I84" i="15"/>
  <c r="K84" i="15" s="1"/>
  <c r="I157" i="15"/>
  <c r="K157" i="15" s="1"/>
  <c r="K158" i="15"/>
  <c r="I101" i="15"/>
  <c r="K271" i="15"/>
  <c r="I270" i="15"/>
  <c r="K285" i="15"/>
  <c r="K297" i="15"/>
  <c r="I296" i="15"/>
  <c r="K366" i="15"/>
  <c r="I365" i="15"/>
  <c r="K404" i="15"/>
  <c r="I393" i="15"/>
  <c r="K419" i="15"/>
  <c r="I418" i="15"/>
  <c r="K557" i="15"/>
  <c r="I556" i="15"/>
  <c r="K569" i="15"/>
  <c r="I568" i="15"/>
  <c r="K608" i="15"/>
  <c r="I597" i="15"/>
  <c r="K597" i="15" s="1"/>
  <c r="I631" i="15"/>
  <c r="K631" i="15" s="1"/>
  <c r="K632" i="15"/>
  <c r="K58" i="15"/>
  <c r="I57" i="15"/>
  <c r="I125" i="15"/>
  <c r="I124" i="15" s="1"/>
  <c r="K126" i="15"/>
  <c r="K169" i="15"/>
  <c r="I168" i="15"/>
  <c r="K168" i="15" s="1"/>
  <c r="K173" i="15"/>
  <c r="I172" i="15"/>
  <c r="K172" i="15" s="1"/>
  <c r="K259" i="15"/>
  <c r="I258" i="15"/>
  <c r="J295" i="15"/>
  <c r="K310" i="15"/>
  <c r="I309" i="15"/>
  <c r="K309" i="15" s="1"/>
  <c r="K691" i="15"/>
  <c r="I690" i="15"/>
  <c r="K690" i="15" s="1"/>
  <c r="K695" i="15"/>
  <c r="I694" i="15"/>
  <c r="K694" i="15" s="1"/>
  <c r="K699" i="15"/>
  <c r="I698" i="15"/>
  <c r="K698" i="15" s="1"/>
  <c r="I714" i="15"/>
  <c r="K714" i="15" s="1"/>
  <c r="K926" i="15"/>
  <c r="I925" i="15"/>
  <c r="I869" i="15"/>
  <c r="K869" i="15" s="1"/>
  <c r="K870" i="15"/>
  <c r="J924" i="15"/>
  <c r="I31" i="15"/>
  <c r="I109" i="15"/>
  <c r="K109" i="15" s="1"/>
  <c r="K226" i="15"/>
  <c r="I225" i="15"/>
  <c r="K225" i="15" s="1"/>
  <c r="K234" i="15"/>
  <c r="I233" i="15"/>
  <c r="K233" i="15" s="1"/>
  <c r="K253" i="15"/>
  <c r="I252" i="15"/>
  <c r="K252" i="15" s="1"/>
  <c r="I426" i="15"/>
  <c r="K426" i="15" s="1"/>
  <c r="K427" i="15"/>
  <c r="K498" i="15"/>
  <c r="I16" i="15"/>
  <c r="K17" i="15"/>
  <c r="F448" i="15"/>
  <c r="K94" i="15"/>
  <c r="I93" i="15"/>
  <c r="K93" i="15" s="1"/>
  <c r="I145" i="15"/>
  <c r="K146" i="15"/>
  <c r="I164" i="15"/>
  <c r="K164" i="15" s="1"/>
  <c r="K165" i="15"/>
  <c r="I204" i="15"/>
  <c r="K204" i="15" s="1"/>
  <c r="J269" i="15"/>
  <c r="K344" i="15"/>
  <c r="I343" i="15"/>
  <c r="K343" i="15" s="1"/>
  <c r="I353" i="15"/>
  <c r="K353" i="15" s="1"/>
  <c r="K377" i="15"/>
  <c r="I373" i="15"/>
  <c r="K373" i="15" s="1"/>
  <c r="E986" i="15"/>
  <c r="F988" i="15"/>
  <c r="F986" i="15" s="1"/>
  <c r="K514" i="15"/>
  <c r="I513" i="15"/>
  <c r="K528" i="15"/>
  <c r="I527" i="15"/>
  <c r="I655" i="15"/>
  <c r="K656" i="15"/>
  <c r="I580" i="15"/>
  <c r="K581" i="15"/>
  <c r="I667" i="15"/>
  <c r="K667" i="15" s="1"/>
  <c r="K668" i="15"/>
  <c r="I738" i="15"/>
  <c r="K738" i="15" s="1"/>
  <c r="K739" i="15"/>
  <c r="I742" i="15"/>
  <c r="K742" i="15" s="1"/>
  <c r="K743" i="15"/>
  <c r="I815" i="15"/>
  <c r="K816" i="15"/>
  <c r="K838" i="15"/>
  <c r="I837" i="15"/>
  <c r="I888" i="15"/>
  <c r="K889" i="15"/>
  <c r="I900" i="15"/>
  <c r="K900" i="15" s="1"/>
  <c r="K901" i="15"/>
  <c r="I879" i="15"/>
  <c r="K880" i="15"/>
  <c r="K916" i="15"/>
  <c r="I912" i="15"/>
  <c r="K912" i="15" s="1"/>
  <c r="K943" i="15"/>
  <c r="I939" i="15"/>
  <c r="K939" i="15" s="1"/>
  <c r="I63" i="15" l="1"/>
  <c r="K63" i="15" s="1"/>
  <c r="K335" i="15"/>
  <c r="K326" i="15"/>
  <c r="I364" i="15"/>
  <c r="H451" i="15"/>
  <c r="I541" i="15"/>
  <c r="K541" i="15" s="1"/>
  <c r="I324" i="15"/>
  <c r="I448" i="15"/>
  <c r="K45" i="15"/>
  <c r="I784" i="15"/>
  <c r="K784" i="15" s="1"/>
  <c r="I284" i="15"/>
  <c r="K284" i="15" s="1"/>
  <c r="I988" i="15"/>
  <c r="F446" i="15"/>
  <c r="J29" i="15"/>
  <c r="J14" i="15" s="1"/>
  <c r="J434" i="15" s="1"/>
  <c r="C496" i="15"/>
  <c r="C974" i="15" s="1"/>
  <c r="J511" i="15"/>
  <c r="J496" i="15" s="1"/>
  <c r="J974" i="15" s="1"/>
  <c r="K966" i="15"/>
  <c r="I956" i="15"/>
  <c r="K956" i="15" s="1"/>
  <c r="I526" i="15"/>
  <c r="K526" i="15" s="1"/>
  <c r="K527" i="15"/>
  <c r="I512" i="15"/>
  <c r="K513" i="15"/>
  <c r="I257" i="15"/>
  <c r="K257" i="15" s="1"/>
  <c r="K258" i="15"/>
  <c r="I567" i="15"/>
  <c r="K567" i="15" s="1"/>
  <c r="K568" i="15"/>
  <c r="K393" i="15"/>
  <c r="I384" i="15"/>
  <c r="K384" i="15" s="1"/>
  <c r="K365" i="15"/>
  <c r="K364" i="15" s="1"/>
  <c r="K270" i="15"/>
  <c r="I189" i="15"/>
  <c r="K189" i="15" s="1"/>
  <c r="K190" i="15"/>
  <c r="K879" i="15"/>
  <c r="I878" i="15"/>
  <c r="K878" i="15" s="1"/>
  <c r="K888" i="15"/>
  <c r="I887" i="15"/>
  <c r="K887" i="15" s="1"/>
  <c r="K815" i="15"/>
  <c r="I814" i="15"/>
  <c r="K814" i="15" s="1"/>
  <c r="K580" i="15"/>
  <c r="I579" i="15"/>
  <c r="K579" i="15" s="1"/>
  <c r="K655" i="15"/>
  <c r="I649" i="15"/>
  <c r="K649" i="15" s="1"/>
  <c r="K325" i="15"/>
  <c r="K324" i="15" s="1"/>
  <c r="K145" i="15"/>
  <c r="I139" i="15"/>
  <c r="K139" i="15" s="1"/>
  <c r="K16" i="15"/>
  <c r="I30" i="15"/>
  <c r="K31" i="15"/>
  <c r="I702" i="15"/>
  <c r="K702" i="15" s="1"/>
  <c r="K125" i="15"/>
  <c r="K124" i="15" s="1"/>
  <c r="I295" i="15"/>
  <c r="K295" i="15" s="1"/>
  <c r="K296" i="15"/>
  <c r="K101" i="15"/>
  <c r="I100" i="15"/>
  <c r="K100" i="15" s="1"/>
  <c r="I617" i="15"/>
  <c r="K617" i="15" s="1"/>
  <c r="I836" i="15"/>
  <c r="K836" i="15" s="1"/>
  <c r="K837" i="15"/>
  <c r="I924" i="15"/>
  <c r="K924" i="15" s="1"/>
  <c r="K925" i="15"/>
  <c r="I56" i="15"/>
  <c r="K56" i="15" s="1"/>
  <c r="K57" i="15"/>
  <c r="I555" i="15"/>
  <c r="K555" i="15" s="1"/>
  <c r="K556" i="15"/>
  <c r="I417" i="15"/>
  <c r="K417" i="15" s="1"/>
  <c r="K418" i="15"/>
  <c r="I70" i="15"/>
  <c r="K70" i="15" s="1"/>
  <c r="K71" i="15"/>
  <c r="I586" i="15"/>
  <c r="K586" i="15" s="1"/>
  <c r="K587" i="15"/>
  <c r="I269" i="15" l="1"/>
  <c r="K269" i="15" s="1"/>
  <c r="H444" i="15"/>
  <c r="I451" i="15"/>
  <c r="E446" i="15"/>
  <c r="K30" i="15"/>
  <c r="K512" i="15"/>
  <c r="I511" i="15"/>
  <c r="I29" i="15" l="1"/>
  <c r="I452" i="15" s="1"/>
  <c r="K511" i="15"/>
  <c r="I496" i="15"/>
  <c r="I14" i="15" l="1"/>
  <c r="I434" i="15" s="1"/>
  <c r="J435" i="15" s="1"/>
  <c r="E436" i="15" s="1"/>
  <c r="E438" i="15" s="1"/>
  <c r="E439" i="15" s="1"/>
  <c r="C440" i="15" s="1"/>
  <c r="I446" i="15"/>
  <c r="K29" i="15"/>
  <c r="I974" i="15"/>
  <c r="J975" i="15" s="1"/>
  <c r="E976" i="15" s="1"/>
  <c r="E978" i="15" s="1"/>
  <c r="E979" i="15" s="1"/>
  <c r="K496" i="15"/>
  <c r="K974" i="15" s="1"/>
  <c r="K14" i="15" l="1"/>
  <c r="K434" i="15" s="1"/>
  <c r="C12" i="10" l="1"/>
  <c r="D9" i="10"/>
  <c r="D7" i="10"/>
  <c r="D12" i="10" s="1"/>
  <c r="F45" i="14"/>
  <c r="F76" i="14"/>
  <c r="F78" i="14" s="1"/>
  <c r="E71" i="14"/>
  <c r="E25" i="14"/>
  <c r="F86" i="14"/>
  <c r="E86" i="14"/>
  <c r="E78" i="14"/>
  <c r="F60" i="14"/>
  <c r="E60" i="14"/>
  <c r="E34" i="14"/>
  <c r="F30" i="14"/>
  <c r="F35" i="14" s="1"/>
  <c r="E30" i="14"/>
  <c r="F25" i="14"/>
  <c r="E35" i="14" l="1"/>
  <c r="F88" i="14"/>
  <c r="E88" i="14"/>
  <c r="F62" i="14"/>
  <c r="F91" i="14" s="1"/>
  <c r="F92" i="14" s="1"/>
  <c r="F94" i="14" s="1"/>
  <c r="E62" i="14"/>
  <c r="E91" i="14" s="1"/>
  <c r="E92" i="14" s="1"/>
  <c r="E94" i="14" s="1"/>
  <c r="E9" i="3"/>
  <c r="E421" i="3"/>
  <c r="F421" i="3" s="1"/>
  <c r="E419" i="3"/>
  <c r="E418" i="3" s="1"/>
  <c r="E417" i="3"/>
  <c r="F417" i="3" s="1"/>
  <c r="E405" i="3"/>
  <c r="E404" i="3" s="1"/>
  <c r="D406" i="3"/>
  <c r="C406" i="3"/>
  <c r="E409" i="3"/>
  <c r="E408" i="3" s="1"/>
  <c r="E407" i="3"/>
  <c r="E400" i="3"/>
  <c r="E399" i="3" s="1"/>
  <c r="E398" i="3"/>
  <c r="F398" i="3" s="1"/>
  <c r="E397" i="3"/>
  <c r="F397" i="3" s="1"/>
  <c r="E395" i="3"/>
  <c r="F395" i="3" s="1"/>
  <c r="E394" i="3"/>
  <c r="F394" i="3" s="1"/>
  <c r="E392" i="3"/>
  <c r="F392" i="3" s="1"/>
  <c r="E390" i="3"/>
  <c r="F390" i="3" s="1"/>
  <c r="E387" i="3"/>
  <c r="F387" i="3" s="1"/>
  <c r="E383" i="3"/>
  <c r="F383" i="3" s="1"/>
  <c r="E381" i="3"/>
  <c r="F381" i="3" s="1"/>
  <c r="E379" i="3"/>
  <c r="E378" i="3" s="1"/>
  <c r="E364" i="3"/>
  <c r="F364" i="3" s="1"/>
  <c r="E367" i="3"/>
  <c r="F367" i="3" s="1"/>
  <c r="D368" i="3"/>
  <c r="C368" i="3"/>
  <c r="E369" i="3"/>
  <c r="E371" i="3"/>
  <c r="F371" i="3" s="1"/>
  <c r="E360" i="3"/>
  <c r="E358" i="3"/>
  <c r="F358" i="3" s="1"/>
  <c r="E356" i="3"/>
  <c r="E347" i="3"/>
  <c r="E346" i="3" s="1"/>
  <c r="E349" i="3"/>
  <c r="F349" i="3" s="1"/>
  <c r="D348" i="3"/>
  <c r="E348" i="3"/>
  <c r="C348" i="3"/>
  <c r="E351" i="3"/>
  <c r="F351" i="3" s="1"/>
  <c r="E338" i="3"/>
  <c r="E337" i="3" s="1"/>
  <c r="E336" i="3"/>
  <c r="F336" i="3" s="1"/>
  <c r="D333" i="3"/>
  <c r="C333" i="3"/>
  <c r="E334" i="3"/>
  <c r="E333" i="3" s="1"/>
  <c r="E332" i="3"/>
  <c r="E328" i="3"/>
  <c r="F328" i="3" s="1"/>
  <c r="E326" i="3"/>
  <c r="E324" i="3"/>
  <c r="F324" i="3" s="1"/>
  <c r="D325" i="3"/>
  <c r="C325" i="3"/>
  <c r="E320" i="3"/>
  <c r="E318" i="3"/>
  <c r="F318" i="3" s="1"/>
  <c r="E317" i="3"/>
  <c r="F317" i="3" s="1"/>
  <c r="E315" i="3"/>
  <c r="F315" i="3" s="1"/>
  <c r="E310" i="3"/>
  <c r="F310" i="3" s="1"/>
  <c r="E308" i="3"/>
  <c r="F308" i="3" s="1"/>
  <c r="E306" i="3"/>
  <c r="F306" i="3" s="1"/>
  <c r="E298" i="3"/>
  <c r="F298" i="3" s="1"/>
  <c r="E297" i="3"/>
  <c r="F297" i="3" s="1"/>
  <c r="E295" i="3"/>
  <c r="F295" i="3" s="1"/>
  <c r="E294" i="3"/>
  <c r="F294" i="3" s="1"/>
  <c r="E292" i="3"/>
  <c r="F292" i="3" s="1"/>
  <c r="E291" i="3"/>
  <c r="F291" i="3" s="1"/>
  <c r="E289" i="3"/>
  <c r="F289" i="3" s="1"/>
  <c r="D290" i="3"/>
  <c r="C290" i="3"/>
  <c r="E284" i="3"/>
  <c r="E282" i="3"/>
  <c r="F282" i="3" s="1"/>
  <c r="E280" i="3"/>
  <c r="F280" i="3" s="1"/>
  <c r="E277" i="3"/>
  <c r="F277" i="3" s="1"/>
  <c r="E273" i="3"/>
  <c r="E272" i="3" s="1"/>
  <c r="E271" i="3"/>
  <c r="F271" i="3" s="1"/>
  <c r="E269" i="3"/>
  <c r="E268" i="3" s="1"/>
  <c r="E264" i="3"/>
  <c r="F264" i="3" s="1"/>
  <c r="E262" i="3"/>
  <c r="E261" i="3" s="1"/>
  <c r="E255" i="3"/>
  <c r="F255" i="3" s="1"/>
  <c r="E253" i="3"/>
  <c r="E252" i="3" s="1"/>
  <c r="E248" i="3"/>
  <c r="F248" i="3" s="1"/>
  <c r="E243" i="3"/>
  <c r="E242" i="3" s="1"/>
  <c r="E241" i="3" s="1"/>
  <c r="E240" i="3"/>
  <c r="F240" i="3" s="1"/>
  <c r="E238" i="3"/>
  <c r="E237" i="3" s="1"/>
  <c r="E234" i="3"/>
  <c r="F234" i="3" s="1"/>
  <c r="E235" i="3"/>
  <c r="F235" i="3" s="1"/>
  <c r="E233" i="3"/>
  <c r="F233" i="3" s="1"/>
  <c r="E229" i="3"/>
  <c r="F229" i="3" s="1"/>
  <c r="E225" i="3"/>
  <c r="F225" i="3" s="1"/>
  <c r="E215" i="3"/>
  <c r="F215" i="3" s="1"/>
  <c r="E216" i="3"/>
  <c r="F216" i="3" s="1"/>
  <c r="E217" i="3"/>
  <c r="F217" i="3" s="1"/>
  <c r="E214" i="3"/>
  <c r="F214" i="3" s="1"/>
  <c r="E210" i="3"/>
  <c r="F210" i="3" s="1"/>
  <c r="E207" i="3"/>
  <c r="F207" i="3" s="1"/>
  <c r="E203" i="3"/>
  <c r="E202" i="3" s="1"/>
  <c r="E200" i="3"/>
  <c r="F200" i="3" s="1"/>
  <c r="E196" i="3"/>
  <c r="E191" i="3"/>
  <c r="F191" i="3" s="1"/>
  <c r="E192" i="3"/>
  <c r="F192" i="3" s="1"/>
  <c r="E190" i="3"/>
  <c r="F190" i="3" s="1"/>
  <c r="E188" i="3"/>
  <c r="F188" i="3" s="1"/>
  <c r="D187" i="3"/>
  <c r="C187" i="3"/>
  <c r="E180" i="3"/>
  <c r="F180" i="3" s="1"/>
  <c r="D179" i="3"/>
  <c r="D178" i="3" s="1"/>
  <c r="D177" i="3" s="1"/>
  <c r="E179" i="3"/>
  <c r="E176" i="3"/>
  <c r="F176" i="3" s="1"/>
  <c r="D175" i="3"/>
  <c r="D174" i="3" s="1"/>
  <c r="D173" i="3" s="1"/>
  <c r="E175" i="3"/>
  <c r="E172" i="3"/>
  <c r="F172" i="3" s="1"/>
  <c r="D171" i="3"/>
  <c r="D170" i="3" s="1"/>
  <c r="D169" i="3" s="1"/>
  <c r="E171" i="3"/>
  <c r="E168" i="3"/>
  <c r="F168" i="3" s="1"/>
  <c r="E167" i="3"/>
  <c r="F167" i="3" s="1"/>
  <c r="D166" i="3"/>
  <c r="D165" i="3" s="1"/>
  <c r="D164" i="3" s="1"/>
  <c r="E163" i="3"/>
  <c r="F163" i="3" s="1"/>
  <c r="D162" i="3"/>
  <c r="D161" i="3" s="1"/>
  <c r="D160" i="3" s="1"/>
  <c r="E162" i="3"/>
  <c r="E159" i="3"/>
  <c r="F159" i="3" s="1"/>
  <c r="D158" i="3"/>
  <c r="D157" i="3" s="1"/>
  <c r="D156" i="3" s="1"/>
  <c r="E158" i="3"/>
  <c r="E155" i="3"/>
  <c r="F155" i="3" s="1"/>
  <c r="E154" i="3"/>
  <c r="F154" i="3" s="1"/>
  <c r="D153" i="3"/>
  <c r="D152" i="3" s="1"/>
  <c r="D151" i="3" s="1"/>
  <c r="E147" i="3"/>
  <c r="F147" i="3" s="1"/>
  <c r="E146" i="3"/>
  <c r="F146" i="3" s="1"/>
  <c r="D145" i="3"/>
  <c r="D144" i="3" s="1"/>
  <c r="D143" i="3" s="1"/>
  <c r="E142" i="3"/>
  <c r="E139" i="3"/>
  <c r="D141" i="3"/>
  <c r="D140" i="3" s="1"/>
  <c r="D138" i="3"/>
  <c r="D137" i="3" s="1"/>
  <c r="E135" i="3"/>
  <c r="F135" i="3" s="1"/>
  <c r="E134" i="3"/>
  <c r="F134" i="3" s="1"/>
  <c r="D133" i="3"/>
  <c r="D132" i="3" s="1"/>
  <c r="D131" i="3" s="1"/>
  <c r="E122" i="3"/>
  <c r="E124" i="3"/>
  <c r="E126" i="3"/>
  <c r="E128" i="3"/>
  <c r="F128" i="3" s="1"/>
  <c r="E129" i="3"/>
  <c r="F129" i="3" s="1"/>
  <c r="D127" i="3"/>
  <c r="D125" i="3"/>
  <c r="D123" i="3"/>
  <c r="D121" i="3"/>
  <c r="E119" i="3"/>
  <c r="F119" i="3" s="1"/>
  <c r="D118" i="3"/>
  <c r="D117" i="3" s="1"/>
  <c r="E118" i="3"/>
  <c r="E107" i="3"/>
  <c r="E109" i="3"/>
  <c r="E111" i="3"/>
  <c r="F111" i="3" s="1"/>
  <c r="D108" i="3"/>
  <c r="D106" i="3"/>
  <c r="C108" i="3"/>
  <c r="E96" i="3"/>
  <c r="E98" i="3"/>
  <c r="E100" i="3"/>
  <c r="E104" i="3"/>
  <c r="F104" i="3" s="1"/>
  <c r="D103" i="3"/>
  <c r="D102" i="3" s="1"/>
  <c r="E103" i="3"/>
  <c r="D95" i="3"/>
  <c r="D97" i="3"/>
  <c r="C97" i="3"/>
  <c r="D99" i="3"/>
  <c r="E80" i="3"/>
  <c r="F80" i="3" s="1"/>
  <c r="E82" i="3"/>
  <c r="E84" i="3"/>
  <c r="E91" i="3"/>
  <c r="E89" i="3"/>
  <c r="F89" i="3" s="1"/>
  <c r="D88" i="3"/>
  <c r="E88" i="3"/>
  <c r="D79" i="3"/>
  <c r="E79" i="3"/>
  <c r="D81" i="3"/>
  <c r="C81" i="3"/>
  <c r="D83" i="3"/>
  <c r="E68" i="3"/>
  <c r="F68" i="3" s="1"/>
  <c r="E70" i="3"/>
  <c r="E72" i="3"/>
  <c r="F72" i="3" s="1"/>
  <c r="D69" i="3"/>
  <c r="C69" i="3"/>
  <c r="D71" i="3"/>
  <c r="D67" i="3"/>
  <c r="E61" i="3"/>
  <c r="E63" i="3"/>
  <c r="F63" i="3" s="1"/>
  <c r="D62" i="3"/>
  <c r="E62" i="3"/>
  <c r="D60" i="3"/>
  <c r="D59" i="3" s="1"/>
  <c r="D58" i="3" s="1"/>
  <c r="D57" i="3" s="1"/>
  <c r="E54" i="3"/>
  <c r="E56" i="3"/>
  <c r="F56" i="3" s="1"/>
  <c r="D55" i="3"/>
  <c r="E55" i="3"/>
  <c r="D53" i="3"/>
  <c r="D52" i="3" s="1"/>
  <c r="D51" i="3" s="1"/>
  <c r="D50" i="3" s="1"/>
  <c r="E47" i="3"/>
  <c r="E49" i="3"/>
  <c r="D44" i="3"/>
  <c r="D41" i="3"/>
  <c r="D40" i="3" s="1"/>
  <c r="D48" i="3"/>
  <c r="D46" i="3"/>
  <c r="C46" i="3"/>
  <c r="E45" i="3"/>
  <c r="E42" i="3"/>
  <c r="E33" i="3"/>
  <c r="F33" i="3" s="1"/>
  <c r="E31" i="3"/>
  <c r="E29" i="3"/>
  <c r="E23" i="3"/>
  <c r="D28" i="3"/>
  <c r="D30" i="3"/>
  <c r="C30" i="3"/>
  <c r="D32" i="3"/>
  <c r="E32" i="3"/>
  <c r="D22" i="3"/>
  <c r="D13" i="3"/>
  <c r="E15" i="3"/>
  <c r="F15" i="3" s="1"/>
  <c r="E16" i="3"/>
  <c r="F16" i="3" s="1"/>
  <c r="E17" i="3"/>
  <c r="F17" i="3" s="1"/>
  <c r="E18" i="3"/>
  <c r="F18" i="3" s="1"/>
  <c r="E19" i="3"/>
  <c r="F19" i="3" s="1"/>
  <c r="E20" i="3"/>
  <c r="F20" i="3" s="1"/>
  <c r="E21" i="3"/>
  <c r="F21" i="3" s="1"/>
  <c r="E14" i="3"/>
  <c r="F14" i="3" s="1"/>
  <c r="E420" i="3"/>
  <c r="E416" i="3"/>
  <c r="E389" i="3"/>
  <c r="E382" i="3"/>
  <c r="E370" i="3"/>
  <c r="E366" i="3"/>
  <c r="E357" i="3"/>
  <c r="E327" i="3"/>
  <c r="E323" i="3"/>
  <c r="E314" i="3"/>
  <c r="E307" i="3"/>
  <c r="E296" i="3"/>
  <c r="E288" i="3"/>
  <c r="E281" i="3"/>
  <c r="E276" i="3"/>
  <c r="E270" i="3"/>
  <c r="E263" i="3"/>
  <c r="E254" i="3"/>
  <c r="E247" i="3"/>
  <c r="E239" i="3"/>
  <c r="E224" i="3"/>
  <c r="E206" i="3"/>
  <c r="E199" i="3"/>
  <c r="D420" i="3"/>
  <c r="D418" i="3"/>
  <c r="D416" i="3"/>
  <c r="D408" i="3"/>
  <c r="D404" i="3"/>
  <c r="D399" i="3"/>
  <c r="D396" i="3"/>
  <c r="D393" i="3"/>
  <c r="D391" i="3"/>
  <c r="D389" i="3"/>
  <c r="D386" i="3"/>
  <c r="D385" i="3" s="1"/>
  <c r="D382" i="3"/>
  <c r="D380" i="3"/>
  <c r="D378" i="3"/>
  <c r="D370" i="3"/>
  <c r="D366" i="3"/>
  <c r="D363" i="3"/>
  <c r="D362" i="3" s="1"/>
  <c r="D359" i="3"/>
  <c r="D357" i="3"/>
  <c r="D355" i="3"/>
  <c r="D350" i="3"/>
  <c r="D346" i="3"/>
  <c r="D337" i="3"/>
  <c r="D335" i="3"/>
  <c r="D331" i="3"/>
  <c r="D327" i="3"/>
  <c r="D323" i="3"/>
  <c r="D319" i="3"/>
  <c r="D316" i="3"/>
  <c r="D314" i="3"/>
  <c r="D309" i="3"/>
  <c r="D307" i="3"/>
  <c r="D305" i="3"/>
  <c r="D296" i="3"/>
  <c r="D293" i="3"/>
  <c r="D288" i="3"/>
  <c r="D283" i="3"/>
  <c r="D281" i="3"/>
  <c r="D279" i="3"/>
  <c r="D276" i="3"/>
  <c r="D275" i="3" s="1"/>
  <c r="D272" i="3"/>
  <c r="D270" i="3"/>
  <c r="D268" i="3"/>
  <c r="D263" i="3"/>
  <c r="D261" i="3"/>
  <c r="D254" i="3"/>
  <c r="D252" i="3"/>
  <c r="D247" i="3"/>
  <c r="D246" i="3" s="1"/>
  <c r="D245" i="3" s="1"/>
  <c r="D244" i="3" s="1"/>
  <c r="D242" i="3"/>
  <c r="D241" i="3" s="1"/>
  <c r="D239" i="3"/>
  <c r="D237" i="3"/>
  <c r="D232" i="3"/>
  <c r="D231" i="3" s="1"/>
  <c r="D228" i="3"/>
  <c r="D227" i="3" s="1"/>
  <c r="D226" i="3" s="1"/>
  <c r="D224" i="3"/>
  <c r="D223" i="3" s="1"/>
  <c r="D222" i="3" s="1"/>
  <c r="D213" i="3"/>
  <c r="D212" i="3" s="1"/>
  <c r="D211" i="3" s="1"/>
  <c r="D209" i="3"/>
  <c r="D208" i="3" s="1"/>
  <c r="D206" i="3"/>
  <c r="D205" i="3" s="1"/>
  <c r="D202" i="3"/>
  <c r="D201" i="3" s="1"/>
  <c r="D199" i="3"/>
  <c r="D198" i="3" s="1"/>
  <c r="D195" i="3"/>
  <c r="D194" i="3" s="1"/>
  <c r="D193" i="3" s="1"/>
  <c r="D189" i="3"/>
  <c r="D110" i="3"/>
  <c r="D90" i="3"/>
  <c r="C420" i="3"/>
  <c r="C418" i="3"/>
  <c r="F418" i="3" s="1"/>
  <c r="C416" i="3"/>
  <c r="C408" i="3"/>
  <c r="F408" i="3" s="1"/>
  <c r="C404" i="3"/>
  <c r="C399" i="3"/>
  <c r="C396" i="3"/>
  <c r="C393" i="3"/>
  <c r="C391" i="3"/>
  <c r="C389" i="3"/>
  <c r="C386" i="3"/>
  <c r="C382" i="3"/>
  <c r="C380" i="3"/>
  <c r="C378" i="3"/>
  <c r="F378" i="3" s="1"/>
  <c r="C370" i="3"/>
  <c r="C366" i="3"/>
  <c r="C363" i="3"/>
  <c r="C359" i="3"/>
  <c r="C357" i="3"/>
  <c r="C355" i="3"/>
  <c r="C350" i="3"/>
  <c r="C346" i="3"/>
  <c r="F346" i="3" s="1"/>
  <c r="C337" i="3"/>
  <c r="C335" i="3"/>
  <c r="C331" i="3"/>
  <c r="C327" i="3"/>
  <c r="C323" i="3"/>
  <c r="C319" i="3"/>
  <c r="C316" i="3"/>
  <c r="C314" i="3"/>
  <c r="C309" i="3"/>
  <c r="C307" i="3"/>
  <c r="C305" i="3"/>
  <c r="C296" i="3"/>
  <c r="C293" i="3"/>
  <c r="C288" i="3"/>
  <c r="C283" i="3"/>
  <c r="C281" i="3"/>
  <c r="C279" i="3"/>
  <c r="C276" i="3"/>
  <c r="C272" i="3"/>
  <c r="C270" i="3"/>
  <c r="C268" i="3"/>
  <c r="C263" i="3"/>
  <c r="C261" i="3"/>
  <c r="C254" i="3"/>
  <c r="C252" i="3"/>
  <c r="C247" i="3"/>
  <c r="C242" i="3"/>
  <c r="C239" i="3"/>
  <c r="C237" i="3"/>
  <c r="C232" i="3"/>
  <c r="C228" i="3"/>
  <c r="C224" i="3"/>
  <c r="C213" i="3"/>
  <c r="C209" i="3"/>
  <c r="C206" i="3"/>
  <c r="C202" i="3"/>
  <c r="C199" i="3"/>
  <c r="C195" i="3"/>
  <c r="C189" i="3"/>
  <c r="C179" i="3"/>
  <c r="C175" i="3"/>
  <c r="C171" i="3"/>
  <c r="C166" i="3"/>
  <c r="C162" i="3"/>
  <c r="C158" i="3"/>
  <c r="C153" i="3"/>
  <c r="C145" i="3"/>
  <c r="C141" i="3"/>
  <c r="C138" i="3"/>
  <c r="C133" i="3"/>
  <c r="C127" i="3"/>
  <c r="C125" i="3"/>
  <c r="C123" i="3"/>
  <c r="C121" i="3"/>
  <c r="C118" i="3"/>
  <c r="C117" i="3" s="1"/>
  <c r="C110" i="3"/>
  <c r="C106" i="3"/>
  <c r="C103" i="3"/>
  <c r="C102" i="3" s="1"/>
  <c r="C99" i="3"/>
  <c r="C95" i="3"/>
  <c r="C90" i="3"/>
  <c r="C88" i="3"/>
  <c r="C83" i="3"/>
  <c r="C79" i="3"/>
  <c r="C71" i="3"/>
  <c r="C67" i="3"/>
  <c r="C62" i="3"/>
  <c r="C60" i="3"/>
  <c r="C55" i="3"/>
  <c r="C53" i="3"/>
  <c r="C48" i="3"/>
  <c r="C44" i="3"/>
  <c r="C41" i="3"/>
  <c r="C40" i="3" s="1"/>
  <c r="C32" i="3"/>
  <c r="C28" i="3"/>
  <c r="C22" i="3"/>
  <c r="C13" i="3"/>
  <c r="E187" i="3" l="1"/>
  <c r="F187" i="3" s="1"/>
  <c r="E232" i="3"/>
  <c r="F232" i="3" s="1"/>
  <c r="F404" i="3"/>
  <c r="E110" i="3"/>
  <c r="F110" i="3" s="1"/>
  <c r="E209" i="3"/>
  <c r="E208" i="3" s="1"/>
  <c r="E228" i="3"/>
  <c r="F228" i="3" s="1"/>
  <c r="E279" i="3"/>
  <c r="F279" i="3" s="1"/>
  <c r="E335" i="3"/>
  <c r="F335" i="3" s="1"/>
  <c r="E380" i="3"/>
  <c r="F380" i="3" s="1"/>
  <c r="E386" i="3"/>
  <c r="E385" i="3" s="1"/>
  <c r="E391" i="3"/>
  <c r="F357" i="3"/>
  <c r="F416" i="3"/>
  <c r="D27" i="3"/>
  <c r="D26" i="3" s="1"/>
  <c r="D25" i="3" s="1"/>
  <c r="F62" i="3"/>
  <c r="F348" i="3"/>
  <c r="F334" i="3"/>
  <c r="F323" i="3"/>
  <c r="F391" i="3"/>
  <c r="F420" i="3"/>
  <c r="F400" i="3"/>
  <c r="F338" i="3"/>
  <c r="F270" i="3"/>
  <c r="F296" i="3"/>
  <c r="F314" i="3"/>
  <c r="F366" i="3"/>
  <c r="F32" i="3"/>
  <c r="E28" i="3"/>
  <c r="F29" i="3"/>
  <c r="E44" i="3"/>
  <c r="F44" i="3" s="1"/>
  <c r="F45" i="3"/>
  <c r="E48" i="3"/>
  <c r="F48" i="3" s="1"/>
  <c r="F49" i="3"/>
  <c r="F79" i="3"/>
  <c r="E99" i="3"/>
  <c r="F99" i="3" s="1"/>
  <c r="F100" i="3"/>
  <c r="E95" i="3"/>
  <c r="F95" i="3" s="1"/>
  <c r="F96" i="3"/>
  <c r="E125" i="3"/>
  <c r="F125" i="3" s="1"/>
  <c r="F126" i="3"/>
  <c r="E121" i="3"/>
  <c r="F121" i="3" s="1"/>
  <c r="F122" i="3"/>
  <c r="E138" i="3"/>
  <c r="F139" i="3"/>
  <c r="E157" i="3"/>
  <c r="F158" i="3"/>
  <c r="E174" i="3"/>
  <c r="F175" i="3"/>
  <c r="F237" i="3"/>
  <c r="F252" i="3"/>
  <c r="F261" i="3"/>
  <c r="F268" i="3"/>
  <c r="F272" i="3"/>
  <c r="E283" i="3"/>
  <c r="F283" i="3" s="1"/>
  <c r="F284" i="3"/>
  <c r="E319" i="3"/>
  <c r="F319" i="3" s="1"/>
  <c r="F320" i="3"/>
  <c r="E325" i="3"/>
  <c r="F325" i="3" s="1"/>
  <c r="F326" i="3"/>
  <c r="E331" i="3"/>
  <c r="F331" i="3" s="1"/>
  <c r="F332" i="3"/>
  <c r="E355" i="3"/>
  <c r="F355" i="3" s="1"/>
  <c r="F356" i="3"/>
  <c r="E359" i="3"/>
  <c r="F359" i="3" s="1"/>
  <c r="F360" i="3"/>
  <c r="E368" i="3"/>
  <c r="F368" i="3" s="1"/>
  <c r="F369" i="3"/>
  <c r="F407" i="3"/>
  <c r="E406" i="3"/>
  <c r="F406" i="3" s="1"/>
  <c r="E198" i="3"/>
  <c r="F199" i="3"/>
  <c r="F239" i="3"/>
  <c r="F254" i="3"/>
  <c r="F288" i="3"/>
  <c r="F307" i="3"/>
  <c r="E53" i="3"/>
  <c r="F53" i="3" s="1"/>
  <c r="F54" i="3"/>
  <c r="F88" i="3"/>
  <c r="E83" i="3"/>
  <c r="F83" i="3" s="1"/>
  <c r="F84" i="3"/>
  <c r="E106" i="3"/>
  <c r="F106" i="3" s="1"/>
  <c r="F107" i="3"/>
  <c r="C27" i="3"/>
  <c r="C26" i="3" s="1"/>
  <c r="C105" i="3"/>
  <c r="E67" i="3"/>
  <c r="F67" i="3" s="1"/>
  <c r="E205" i="3"/>
  <c r="F206" i="3"/>
  <c r="E223" i="3"/>
  <c r="F224" i="3"/>
  <c r="E231" i="3"/>
  <c r="E246" i="3"/>
  <c r="F247" i="3"/>
  <c r="F263" i="3"/>
  <c r="E275" i="3"/>
  <c r="F276" i="3"/>
  <c r="F281" i="3"/>
  <c r="E293" i="3"/>
  <c r="F293" i="3" s="1"/>
  <c r="E305" i="3"/>
  <c r="F305" i="3" s="1"/>
  <c r="E309" i="3"/>
  <c r="F309" i="3" s="1"/>
  <c r="E316" i="3"/>
  <c r="F316" i="3" s="1"/>
  <c r="F327" i="3"/>
  <c r="E350" i="3"/>
  <c r="F350" i="3" s="1"/>
  <c r="E363" i="3"/>
  <c r="F370" i="3"/>
  <c r="F382" i="3"/>
  <c r="F389" i="3"/>
  <c r="E396" i="3"/>
  <c r="F396" i="3" s="1"/>
  <c r="E22" i="3"/>
  <c r="F22" i="3" s="1"/>
  <c r="F23" i="3"/>
  <c r="E30" i="3"/>
  <c r="F30" i="3" s="1"/>
  <c r="F31" i="3"/>
  <c r="E41" i="3"/>
  <c r="F42" i="3"/>
  <c r="E46" i="3"/>
  <c r="F46" i="3" s="1"/>
  <c r="F47" i="3"/>
  <c r="F55" i="3"/>
  <c r="E60" i="3"/>
  <c r="F60" i="3" s="1"/>
  <c r="F61" i="3"/>
  <c r="E69" i="3"/>
  <c r="F69" i="3" s="1"/>
  <c r="F70" i="3"/>
  <c r="E90" i="3"/>
  <c r="F90" i="3" s="1"/>
  <c r="F91" i="3"/>
  <c r="E81" i="3"/>
  <c r="F81" i="3" s="1"/>
  <c r="F82" i="3"/>
  <c r="E102" i="3"/>
  <c r="F102" i="3" s="1"/>
  <c r="F103" i="3"/>
  <c r="E97" i="3"/>
  <c r="F97" i="3" s="1"/>
  <c r="F98" i="3"/>
  <c r="E108" i="3"/>
  <c r="F108" i="3" s="1"/>
  <c r="F109" i="3"/>
  <c r="E117" i="3"/>
  <c r="F117" i="3" s="1"/>
  <c r="F118" i="3"/>
  <c r="E123" i="3"/>
  <c r="F123" i="3" s="1"/>
  <c r="F124" i="3"/>
  <c r="E141" i="3"/>
  <c r="F142" i="3"/>
  <c r="E161" i="3"/>
  <c r="F162" i="3"/>
  <c r="E170" i="3"/>
  <c r="F171" i="3"/>
  <c r="E178" i="3"/>
  <c r="F179" i="3"/>
  <c r="F333" i="3"/>
  <c r="F337" i="3"/>
  <c r="F399" i="3"/>
  <c r="F262" i="3"/>
  <c r="F243" i="3"/>
  <c r="E195" i="3"/>
  <c r="F196" i="3"/>
  <c r="E201" i="3"/>
  <c r="F202" i="3"/>
  <c r="F419" i="3"/>
  <c r="F409" i="3"/>
  <c r="F405" i="3"/>
  <c r="F379" i="3"/>
  <c r="F347" i="3"/>
  <c r="F273" i="3"/>
  <c r="F269" i="3"/>
  <c r="F253" i="3"/>
  <c r="F242" i="3"/>
  <c r="F238" i="3"/>
  <c r="F203" i="3"/>
  <c r="E393" i="3"/>
  <c r="F393" i="3" s="1"/>
  <c r="E133" i="3"/>
  <c r="E145" i="3"/>
  <c r="E166" i="3"/>
  <c r="E290" i="3"/>
  <c r="C78" i="3"/>
  <c r="C94" i="3"/>
  <c r="D120" i="3"/>
  <c r="D116" i="3" s="1"/>
  <c r="D115" i="3" s="1"/>
  <c r="E213" i="3"/>
  <c r="E260" i="3"/>
  <c r="E236" i="3"/>
  <c r="D105" i="3"/>
  <c r="D101" i="3" s="1"/>
  <c r="E127" i="3"/>
  <c r="E153" i="3"/>
  <c r="D186" i="3"/>
  <c r="D185" i="3" s="1"/>
  <c r="D136" i="3"/>
  <c r="D130" i="3" s="1"/>
  <c r="D94" i="3"/>
  <c r="D93" i="3" s="1"/>
  <c r="D78" i="3"/>
  <c r="D77" i="3" s="1"/>
  <c r="D76" i="3" s="1"/>
  <c r="D87" i="3"/>
  <c r="D86" i="3" s="1"/>
  <c r="D85" i="3" s="1"/>
  <c r="E189" i="3"/>
  <c r="D66" i="3"/>
  <c r="D65" i="3" s="1"/>
  <c r="D64" i="3" s="1"/>
  <c r="D304" i="3"/>
  <c r="D303" i="3" s="1"/>
  <c r="E251" i="3"/>
  <c r="C43" i="3"/>
  <c r="D43" i="3"/>
  <c r="D39" i="3" s="1"/>
  <c r="D38" i="3" s="1"/>
  <c r="D415" i="3"/>
  <c r="D414" i="3" s="1"/>
  <c r="E71" i="3"/>
  <c r="F71" i="3" s="1"/>
  <c r="D236" i="3"/>
  <c r="D230" i="3" s="1"/>
  <c r="D313" i="3"/>
  <c r="D312" i="3" s="1"/>
  <c r="D330" i="3"/>
  <c r="D329" i="3" s="1"/>
  <c r="D377" i="3"/>
  <c r="D376" i="3" s="1"/>
  <c r="D388" i="3"/>
  <c r="D384" i="3" s="1"/>
  <c r="C161" i="3"/>
  <c r="C160" i="3" s="1"/>
  <c r="C231" i="3"/>
  <c r="C260" i="3"/>
  <c r="C275" i="3"/>
  <c r="C278" i="3"/>
  <c r="C287" i="3"/>
  <c r="C330" i="3"/>
  <c r="C415" i="3"/>
  <c r="D287" i="3"/>
  <c r="D286" i="3" s="1"/>
  <c r="C59" i="3"/>
  <c r="C87" i="3"/>
  <c r="C86" i="3" s="1"/>
  <c r="C120" i="3"/>
  <c r="C137" i="3"/>
  <c r="C140" i="3"/>
  <c r="C178" i="3"/>
  <c r="C177" i="3" s="1"/>
  <c r="C194" i="3"/>
  <c r="C205" i="3"/>
  <c r="C208" i="3"/>
  <c r="D204" i="3"/>
  <c r="E267" i="3"/>
  <c r="E415" i="3"/>
  <c r="D260" i="3"/>
  <c r="D267" i="3"/>
  <c r="D266" i="3" s="1"/>
  <c r="D278" i="3"/>
  <c r="D274" i="3" s="1"/>
  <c r="D354" i="3"/>
  <c r="D353" i="3" s="1"/>
  <c r="D365" i="3"/>
  <c r="D361" i="3" s="1"/>
  <c r="E13" i="3"/>
  <c r="D12" i="3"/>
  <c r="D11" i="3" s="1"/>
  <c r="E322" i="3"/>
  <c r="C12" i="3"/>
  <c r="C52" i="3"/>
  <c r="C165" i="3"/>
  <c r="C198" i="3"/>
  <c r="C251" i="3"/>
  <c r="C388" i="3"/>
  <c r="C144" i="3"/>
  <c r="C212" i="3"/>
  <c r="C241" i="3"/>
  <c r="F241" i="3" s="1"/>
  <c r="C66" i="3"/>
  <c r="C132" i="3"/>
  <c r="C152" i="3"/>
  <c r="C157" i="3"/>
  <c r="C170" i="3"/>
  <c r="C174" i="3"/>
  <c r="C186" i="3"/>
  <c r="C201" i="3"/>
  <c r="C223" i="3"/>
  <c r="C227" i="3"/>
  <c r="C236" i="3"/>
  <c r="C246" i="3"/>
  <c r="C267" i="3"/>
  <c r="C304" i="3"/>
  <c r="C313" i="3"/>
  <c r="C322" i="3"/>
  <c r="C345" i="3"/>
  <c r="C354" i="3"/>
  <c r="C362" i="3"/>
  <c r="C365" i="3"/>
  <c r="C377" i="3"/>
  <c r="C385" i="3"/>
  <c r="C403" i="3"/>
  <c r="D251" i="3"/>
  <c r="E354" i="3"/>
  <c r="D322" i="3"/>
  <c r="D321" i="3" s="1"/>
  <c r="D345" i="3"/>
  <c r="D344" i="3" s="1"/>
  <c r="D343" i="3" s="1"/>
  <c r="D403" i="3"/>
  <c r="D402" i="3" s="1"/>
  <c r="D197" i="3"/>
  <c r="M20" i="1"/>
  <c r="O20" i="1" s="1"/>
  <c r="M14" i="1"/>
  <c r="M13" i="1"/>
  <c r="H109" i="1"/>
  <c r="H71" i="1"/>
  <c r="H69" i="1"/>
  <c r="F69" i="1"/>
  <c r="F46" i="1"/>
  <c r="H48" i="1"/>
  <c r="H46" i="1"/>
  <c r="H31" i="1"/>
  <c r="F32" i="1"/>
  <c r="F31" i="1" s="1"/>
  <c r="D31" i="1"/>
  <c r="E31" i="1"/>
  <c r="G31" i="1"/>
  <c r="C31" i="1"/>
  <c r="M9" i="1"/>
  <c r="D414" i="1"/>
  <c r="E414" i="1"/>
  <c r="F414" i="1"/>
  <c r="G414" i="1"/>
  <c r="H414" i="1"/>
  <c r="C414" i="1"/>
  <c r="D375" i="1"/>
  <c r="E375" i="1"/>
  <c r="F375" i="1"/>
  <c r="G375" i="1"/>
  <c r="H375" i="1"/>
  <c r="C375" i="1"/>
  <c r="D339" i="1"/>
  <c r="E339" i="1"/>
  <c r="F339" i="1"/>
  <c r="G339" i="1"/>
  <c r="H339" i="1"/>
  <c r="C339" i="1"/>
  <c r="D326" i="1"/>
  <c r="E326" i="1"/>
  <c r="F326" i="1"/>
  <c r="G326" i="1"/>
  <c r="H326" i="1"/>
  <c r="C326" i="1"/>
  <c r="D291" i="1"/>
  <c r="E291" i="1"/>
  <c r="F291" i="1"/>
  <c r="G291" i="1"/>
  <c r="H291" i="1"/>
  <c r="C291" i="1"/>
  <c r="D190" i="1"/>
  <c r="E190" i="1"/>
  <c r="F190" i="1"/>
  <c r="G190" i="1"/>
  <c r="H190" i="1"/>
  <c r="C190" i="1"/>
  <c r="D109" i="1"/>
  <c r="E109" i="1"/>
  <c r="F109" i="1"/>
  <c r="G109" i="1"/>
  <c r="C109" i="1"/>
  <c r="D98" i="1"/>
  <c r="E98" i="1"/>
  <c r="F98" i="1"/>
  <c r="G98" i="1"/>
  <c r="H98" i="1"/>
  <c r="C98" i="1"/>
  <c r="D82" i="1"/>
  <c r="E82" i="1"/>
  <c r="F82" i="1"/>
  <c r="G82" i="1"/>
  <c r="H82" i="1"/>
  <c r="C82" i="1"/>
  <c r="D69" i="1"/>
  <c r="E69" i="1"/>
  <c r="G69" i="1"/>
  <c r="C69" i="1"/>
  <c r="D46" i="1"/>
  <c r="E46" i="1"/>
  <c r="G46" i="1"/>
  <c r="C46" i="1"/>
  <c r="D424" i="1"/>
  <c r="E424" i="1"/>
  <c r="F424" i="1"/>
  <c r="G424" i="1"/>
  <c r="H424" i="1"/>
  <c r="D422" i="1"/>
  <c r="E422" i="1"/>
  <c r="F422" i="1"/>
  <c r="G422" i="1"/>
  <c r="H422" i="1"/>
  <c r="D420" i="1"/>
  <c r="E420" i="1"/>
  <c r="F420" i="1"/>
  <c r="G420" i="1"/>
  <c r="H420" i="1"/>
  <c r="D416" i="1"/>
  <c r="E416" i="1"/>
  <c r="F416" i="1"/>
  <c r="G416" i="1"/>
  <c r="H416" i="1"/>
  <c r="D412" i="1"/>
  <c r="E412" i="1"/>
  <c r="F412" i="1"/>
  <c r="G412" i="1"/>
  <c r="H412" i="1"/>
  <c r="D403" i="1"/>
  <c r="E403" i="1"/>
  <c r="F403" i="1"/>
  <c r="G403" i="1"/>
  <c r="H403" i="1"/>
  <c r="D400" i="1"/>
  <c r="E400" i="1"/>
  <c r="F400" i="1"/>
  <c r="G400" i="1"/>
  <c r="H400" i="1"/>
  <c r="D397" i="1"/>
  <c r="E397" i="1"/>
  <c r="F397" i="1"/>
  <c r="G397" i="1"/>
  <c r="H397" i="1"/>
  <c r="D395" i="1"/>
  <c r="E395" i="1"/>
  <c r="F395" i="1"/>
  <c r="G395" i="1"/>
  <c r="H395" i="1"/>
  <c r="D393" i="1"/>
  <c r="E393" i="1"/>
  <c r="F393" i="1"/>
  <c r="G393" i="1"/>
  <c r="H393" i="1"/>
  <c r="D390" i="1"/>
  <c r="D389" i="1" s="1"/>
  <c r="E390" i="1"/>
  <c r="E389" i="1" s="1"/>
  <c r="F390" i="1"/>
  <c r="F389" i="1" s="1"/>
  <c r="G390" i="1"/>
  <c r="G389" i="1" s="1"/>
  <c r="H390" i="1"/>
  <c r="H389" i="1" s="1"/>
  <c r="D386" i="1"/>
  <c r="E386" i="1"/>
  <c r="F386" i="1"/>
  <c r="G386" i="1"/>
  <c r="H386" i="1"/>
  <c r="D384" i="1"/>
  <c r="E384" i="1"/>
  <c r="F384" i="1"/>
  <c r="G384" i="1"/>
  <c r="H384" i="1"/>
  <c r="D382" i="1"/>
  <c r="E382" i="1"/>
  <c r="F382" i="1"/>
  <c r="G382" i="1"/>
  <c r="H382" i="1"/>
  <c r="D377" i="1"/>
  <c r="E377" i="1"/>
  <c r="F377" i="1"/>
  <c r="G377" i="1"/>
  <c r="H377" i="1"/>
  <c r="D373" i="1"/>
  <c r="E373" i="1"/>
  <c r="F373" i="1"/>
  <c r="G373" i="1"/>
  <c r="H373" i="1"/>
  <c r="D366" i="1"/>
  <c r="D365" i="1" s="1"/>
  <c r="E366" i="1"/>
  <c r="E365" i="1" s="1"/>
  <c r="F366" i="1"/>
  <c r="F365" i="1" s="1"/>
  <c r="G366" i="1"/>
  <c r="G365" i="1" s="1"/>
  <c r="H366" i="1"/>
  <c r="H365" i="1" s="1"/>
  <c r="D362" i="1"/>
  <c r="E362" i="1"/>
  <c r="F362" i="1"/>
  <c r="G362" i="1"/>
  <c r="H362" i="1"/>
  <c r="D360" i="1"/>
  <c r="E360" i="1"/>
  <c r="F360" i="1"/>
  <c r="G360" i="1"/>
  <c r="H360" i="1"/>
  <c r="D358" i="1"/>
  <c r="E358" i="1"/>
  <c r="F358" i="1"/>
  <c r="G358" i="1"/>
  <c r="H358" i="1"/>
  <c r="D353" i="1"/>
  <c r="E353" i="1"/>
  <c r="F353" i="1"/>
  <c r="G353" i="1"/>
  <c r="H353" i="1"/>
  <c r="D350" i="1"/>
  <c r="E350" i="1"/>
  <c r="F350" i="1"/>
  <c r="G350" i="1"/>
  <c r="H350" i="1"/>
  <c r="D348" i="1"/>
  <c r="E348" i="1"/>
  <c r="F348" i="1"/>
  <c r="G348" i="1"/>
  <c r="H348" i="1"/>
  <c r="D343" i="1"/>
  <c r="E343" i="1"/>
  <c r="F343" i="1"/>
  <c r="G343" i="1"/>
  <c r="H343" i="1"/>
  <c r="D341" i="1"/>
  <c r="E341" i="1"/>
  <c r="F341" i="1"/>
  <c r="G341" i="1"/>
  <c r="H341" i="1"/>
  <c r="D337" i="1"/>
  <c r="E337" i="1"/>
  <c r="F337" i="1"/>
  <c r="G337" i="1"/>
  <c r="H337" i="1"/>
  <c r="D328" i="1"/>
  <c r="E328" i="1"/>
  <c r="F328" i="1"/>
  <c r="G328" i="1"/>
  <c r="H328" i="1"/>
  <c r="D324" i="1"/>
  <c r="E324" i="1"/>
  <c r="F324" i="1"/>
  <c r="G324" i="1"/>
  <c r="H324" i="1"/>
  <c r="D320" i="1"/>
  <c r="E320" i="1"/>
  <c r="F320" i="1"/>
  <c r="G320" i="1"/>
  <c r="H320" i="1"/>
  <c r="D317" i="1"/>
  <c r="E317" i="1"/>
  <c r="F317" i="1"/>
  <c r="G317" i="1"/>
  <c r="H317" i="1"/>
  <c r="D315" i="1"/>
  <c r="E315" i="1"/>
  <c r="F315" i="1"/>
  <c r="G315" i="1"/>
  <c r="H315" i="1"/>
  <c r="D310" i="1"/>
  <c r="E310" i="1"/>
  <c r="F310" i="1"/>
  <c r="G310" i="1"/>
  <c r="H310" i="1"/>
  <c r="D308" i="1"/>
  <c r="E308" i="1"/>
  <c r="F308" i="1"/>
  <c r="G308" i="1"/>
  <c r="H308" i="1"/>
  <c r="D306" i="1"/>
  <c r="E306" i="1"/>
  <c r="F306" i="1"/>
  <c r="G306" i="1"/>
  <c r="H306" i="1"/>
  <c r="D301" i="1"/>
  <c r="E301" i="1"/>
  <c r="F301" i="1"/>
  <c r="G301" i="1"/>
  <c r="H301" i="1"/>
  <c r="D298" i="1"/>
  <c r="E298" i="1"/>
  <c r="F298" i="1"/>
  <c r="G298" i="1"/>
  <c r="H298" i="1"/>
  <c r="D289" i="1"/>
  <c r="E289" i="1"/>
  <c r="F289" i="1"/>
  <c r="G289" i="1"/>
  <c r="H289" i="1"/>
  <c r="D284" i="1"/>
  <c r="E284" i="1"/>
  <c r="F284" i="1"/>
  <c r="G284" i="1"/>
  <c r="H284" i="1"/>
  <c r="D282" i="1"/>
  <c r="E282" i="1"/>
  <c r="F282" i="1"/>
  <c r="G282" i="1"/>
  <c r="H282" i="1"/>
  <c r="D280" i="1"/>
  <c r="E280" i="1"/>
  <c r="F280" i="1"/>
  <c r="G280" i="1"/>
  <c r="H280" i="1"/>
  <c r="D277" i="1"/>
  <c r="D276" i="1" s="1"/>
  <c r="E277" i="1"/>
  <c r="E276" i="1" s="1"/>
  <c r="F277" i="1"/>
  <c r="F276" i="1" s="1"/>
  <c r="G277" i="1"/>
  <c r="G276" i="1" s="1"/>
  <c r="H277" i="1"/>
  <c r="H276" i="1" s="1"/>
  <c r="D273" i="1"/>
  <c r="E273" i="1"/>
  <c r="F273" i="1"/>
  <c r="G273" i="1"/>
  <c r="H273" i="1"/>
  <c r="D271" i="1"/>
  <c r="E271" i="1"/>
  <c r="F271" i="1"/>
  <c r="G271" i="1"/>
  <c r="H271" i="1"/>
  <c r="D269" i="1"/>
  <c r="E269" i="1"/>
  <c r="F269" i="1"/>
  <c r="G269" i="1"/>
  <c r="H269" i="1"/>
  <c r="D264" i="1"/>
  <c r="E264" i="1"/>
  <c r="F264" i="1"/>
  <c r="G264" i="1"/>
  <c r="H264" i="1"/>
  <c r="D262" i="1"/>
  <c r="E262" i="1"/>
  <c r="F262" i="1"/>
  <c r="G262" i="1"/>
  <c r="H262" i="1"/>
  <c r="D256" i="1"/>
  <c r="D253" i="1" s="1"/>
  <c r="E256" i="1"/>
  <c r="F256" i="1"/>
  <c r="F253" i="1" s="1"/>
  <c r="G256" i="1"/>
  <c r="H256" i="1"/>
  <c r="H253" i="1" s="1"/>
  <c r="E253" i="1"/>
  <c r="D249" i="1"/>
  <c r="D248" i="1" s="1"/>
  <c r="D247" i="1" s="1"/>
  <c r="D246" i="1" s="1"/>
  <c r="E249" i="1"/>
  <c r="E248" i="1" s="1"/>
  <c r="E247" i="1" s="1"/>
  <c r="E246" i="1" s="1"/>
  <c r="F249" i="1"/>
  <c r="F248" i="1" s="1"/>
  <c r="F247" i="1" s="1"/>
  <c r="F246" i="1" s="1"/>
  <c r="G249" i="1"/>
  <c r="G248" i="1" s="1"/>
  <c r="G247" i="1" s="1"/>
  <c r="G246" i="1" s="1"/>
  <c r="H249" i="1"/>
  <c r="H248" i="1" s="1"/>
  <c r="H247" i="1" s="1"/>
  <c r="H246" i="1" s="1"/>
  <c r="D244" i="1"/>
  <c r="D243" i="1" s="1"/>
  <c r="E244" i="1"/>
  <c r="E243" i="1" s="1"/>
  <c r="F244" i="1"/>
  <c r="F243" i="1" s="1"/>
  <c r="G244" i="1"/>
  <c r="G243" i="1" s="1"/>
  <c r="H244" i="1"/>
  <c r="H243" i="1" s="1"/>
  <c r="D241" i="1"/>
  <c r="E241" i="1"/>
  <c r="F241" i="1"/>
  <c r="G241" i="1"/>
  <c r="H241" i="1"/>
  <c r="D239" i="1"/>
  <c r="E239" i="1"/>
  <c r="F239" i="1"/>
  <c r="G239" i="1"/>
  <c r="H239" i="1"/>
  <c r="D234" i="1"/>
  <c r="D233" i="1" s="1"/>
  <c r="E234" i="1"/>
  <c r="E233" i="1" s="1"/>
  <c r="F234" i="1"/>
  <c r="F233" i="1" s="1"/>
  <c r="G234" i="1"/>
  <c r="G233" i="1" s="1"/>
  <c r="H234" i="1"/>
  <c r="H233" i="1" s="1"/>
  <c r="D230" i="1"/>
  <c r="D229" i="1" s="1"/>
  <c r="D228" i="1" s="1"/>
  <c r="E230" i="1"/>
  <c r="E229" i="1" s="1"/>
  <c r="E228" i="1" s="1"/>
  <c r="F230" i="1"/>
  <c r="F229" i="1" s="1"/>
  <c r="F228" i="1" s="1"/>
  <c r="G230" i="1"/>
  <c r="G229" i="1" s="1"/>
  <c r="G228" i="1" s="1"/>
  <c r="H230" i="1"/>
  <c r="H229" i="1" s="1"/>
  <c r="H228" i="1" s="1"/>
  <c r="D226" i="1"/>
  <c r="D225" i="1" s="1"/>
  <c r="D224" i="1" s="1"/>
  <c r="E226" i="1"/>
  <c r="E225" i="1" s="1"/>
  <c r="E224" i="1" s="1"/>
  <c r="F226" i="1"/>
  <c r="F225" i="1" s="1"/>
  <c r="F224" i="1" s="1"/>
  <c r="G226" i="1"/>
  <c r="G225" i="1" s="1"/>
  <c r="G224" i="1" s="1"/>
  <c r="H226" i="1"/>
  <c r="H225" i="1" s="1"/>
  <c r="H224" i="1" s="1"/>
  <c r="D216" i="1"/>
  <c r="D215" i="1" s="1"/>
  <c r="D214" i="1" s="1"/>
  <c r="E216" i="1"/>
  <c r="E215" i="1" s="1"/>
  <c r="E214" i="1" s="1"/>
  <c r="F216" i="1"/>
  <c r="F215" i="1" s="1"/>
  <c r="F214" i="1" s="1"/>
  <c r="G216" i="1"/>
  <c r="G215" i="1" s="1"/>
  <c r="G214" i="1" s="1"/>
  <c r="H216" i="1"/>
  <c r="H215" i="1" s="1"/>
  <c r="H214" i="1" s="1"/>
  <c r="D212" i="1"/>
  <c r="D211" i="1" s="1"/>
  <c r="E212" i="1"/>
  <c r="E211" i="1" s="1"/>
  <c r="F212" i="1"/>
  <c r="F211" i="1" s="1"/>
  <c r="G212" i="1"/>
  <c r="G211" i="1" s="1"/>
  <c r="H212" i="1"/>
  <c r="H211" i="1" s="1"/>
  <c r="D209" i="1"/>
  <c r="D208" i="1" s="1"/>
  <c r="E209" i="1"/>
  <c r="E208" i="1" s="1"/>
  <c r="F209" i="1"/>
  <c r="F208" i="1" s="1"/>
  <c r="G209" i="1"/>
  <c r="G208" i="1" s="1"/>
  <c r="H209" i="1"/>
  <c r="H208" i="1" s="1"/>
  <c r="D205" i="1"/>
  <c r="D204" i="1" s="1"/>
  <c r="E205" i="1"/>
  <c r="E204" i="1" s="1"/>
  <c r="F205" i="1"/>
  <c r="F204" i="1" s="1"/>
  <c r="G205" i="1"/>
  <c r="G204" i="1" s="1"/>
  <c r="H205" i="1"/>
  <c r="H204" i="1" s="1"/>
  <c r="D202" i="1"/>
  <c r="D201" i="1" s="1"/>
  <c r="E202" i="1"/>
  <c r="E201" i="1" s="1"/>
  <c r="F202" i="1"/>
  <c r="F201" i="1" s="1"/>
  <c r="G202" i="1"/>
  <c r="G201" i="1" s="1"/>
  <c r="H202" i="1"/>
  <c r="H201" i="1" s="1"/>
  <c r="D198" i="1"/>
  <c r="D197" i="1" s="1"/>
  <c r="D196" i="1" s="1"/>
  <c r="E198" i="1"/>
  <c r="E197" i="1" s="1"/>
  <c r="E196" i="1" s="1"/>
  <c r="F198" i="1"/>
  <c r="F197" i="1" s="1"/>
  <c r="F196" i="1" s="1"/>
  <c r="G198" i="1"/>
  <c r="G197" i="1" s="1"/>
  <c r="G196" i="1" s="1"/>
  <c r="H198" i="1"/>
  <c r="H197" i="1" s="1"/>
  <c r="H196" i="1" s="1"/>
  <c r="D192" i="1"/>
  <c r="E192" i="1"/>
  <c r="F192" i="1"/>
  <c r="G192" i="1"/>
  <c r="H192" i="1"/>
  <c r="D182" i="1"/>
  <c r="D181" i="1" s="1"/>
  <c r="D180" i="1" s="1"/>
  <c r="E182" i="1"/>
  <c r="E181" i="1" s="1"/>
  <c r="E180" i="1" s="1"/>
  <c r="F182" i="1"/>
  <c r="F181" i="1" s="1"/>
  <c r="F180" i="1" s="1"/>
  <c r="G182" i="1"/>
  <c r="G181" i="1" s="1"/>
  <c r="G180" i="1" s="1"/>
  <c r="H182" i="1"/>
  <c r="H181" i="1" s="1"/>
  <c r="H180" i="1" s="1"/>
  <c r="D178" i="1"/>
  <c r="D177" i="1" s="1"/>
  <c r="D176" i="1" s="1"/>
  <c r="E178" i="1"/>
  <c r="E177" i="1" s="1"/>
  <c r="E176" i="1" s="1"/>
  <c r="F178" i="1"/>
  <c r="F177" i="1" s="1"/>
  <c r="F176" i="1" s="1"/>
  <c r="G178" i="1"/>
  <c r="G177" i="1" s="1"/>
  <c r="G176" i="1" s="1"/>
  <c r="H178" i="1"/>
  <c r="H177" i="1" s="1"/>
  <c r="H176" i="1" s="1"/>
  <c r="D174" i="1"/>
  <c r="D173" i="1" s="1"/>
  <c r="D172" i="1" s="1"/>
  <c r="E174" i="1"/>
  <c r="E173" i="1" s="1"/>
  <c r="E172" i="1" s="1"/>
  <c r="F174" i="1"/>
  <c r="F173" i="1" s="1"/>
  <c r="F172" i="1" s="1"/>
  <c r="G174" i="1"/>
  <c r="G173" i="1" s="1"/>
  <c r="G172" i="1" s="1"/>
  <c r="H174" i="1"/>
  <c r="H173" i="1" s="1"/>
  <c r="H172" i="1" s="1"/>
  <c r="D169" i="1"/>
  <c r="D168" i="1" s="1"/>
  <c r="D167" i="1" s="1"/>
  <c r="E169" i="1"/>
  <c r="E168" i="1" s="1"/>
  <c r="E167" i="1" s="1"/>
  <c r="F169" i="1"/>
  <c r="F168" i="1" s="1"/>
  <c r="F167" i="1" s="1"/>
  <c r="G169" i="1"/>
  <c r="G168" i="1" s="1"/>
  <c r="G167" i="1" s="1"/>
  <c r="H169" i="1"/>
  <c r="H168" i="1" s="1"/>
  <c r="H167" i="1" s="1"/>
  <c r="D165" i="1"/>
  <c r="D164" i="1" s="1"/>
  <c r="D163" i="1" s="1"/>
  <c r="E165" i="1"/>
  <c r="E164" i="1" s="1"/>
  <c r="E163" i="1" s="1"/>
  <c r="F165" i="1"/>
  <c r="F164" i="1" s="1"/>
  <c r="F163" i="1" s="1"/>
  <c r="G165" i="1"/>
  <c r="G164" i="1" s="1"/>
  <c r="G163" i="1" s="1"/>
  <c r="H165" i="1"/>
  <c r="H164" i="1" s="1"/>
  <c r="H163" i="1" s="1"/>
  <c r="D161" i="1"/>
  <c r="D160" i="1" s="1"/>
  <c r="D159" i="1" s="1"/>
  <c r="E161" i="1"/>
  <c r="E160" i="1" s="1"/>
  <c r="E159" i="1" s="1"/>
  <c r="F161" i="1"/>
  <c r="F160" i="1" s="1"/>
  <c r="F159" i="1" s="1"/>
  <c r="G161" i="1"/>
  <c r="G160" i="1" s="1"/>
  <c r="G159" i="1" s="1"/>
  <c r="H161" i="1"/>
  <c r="H160" i="1" s="1"/>
  <c r="H159" i="1" s="1"/>
  <c r="D156" i="1"/>
  <c r="D155" i="1" s="1"/>
  <c r="D154" i="1" s="1"/>
  <c r="E156" i="1"/>
  <c r="E155" i="1" s="1"/>
  <c r="E154" i="1" s="1"/>
  <c r="F156" i="1"/>
  <c r="F155" i="1" s="1"/>
  <c r="F154" i="1" s="1"/>
  <c r="G156" i="1"/>
  <c r="G155" i="1" s="1"/>
  <c r="G154" i="1" s="1"/>
  <c r="H156" i="1"/>
  <c r="H155" i="1" s="1"/>
  <c r="H154" i="1" s="1"/>
  <c r="D147" i="1"/>
  <c r="D146" i="1" s="1"/>
  <c r="D145" i="1" s="1"/>
  <c r="E147" i="1"/>
  <c r="E146" i="1" s="1"/>
  <c r="E145" i="1" s="1"/>
  <c r="F147" i="1"/>
  <c r="F146" i="1" s="1"/>
  <c r="F145" i="1" s="1"/>
  <c r="G147" i="1"/>
  <c r="G146" i="1" s="1"/>
  <c r="G145" i="1" s="1"/>
  <c r="H147" i="1"/>
  <c r="H146" i="1" s="1"/>
  <c r="H145" i="1" s="1"/>
  <c r="D143" i="1"/>
  <c r="D142" i="1" s="1"/>
  <c r="E143" i="1"/>
  <c r="E142" i="1" s="1"/>
  <c r="F143" i="1"/>
  <c r="F142" i="1" s="1"/>
  <c r="G143" i="1"/>
  <c r="G142" i="1" s="1"/>
  <c r="H143" i="1"/>
  <c r="H142" i="1" s="1"/>
  <c r="D140" i="1"/>
  <c r="D139" i="1" s="1"/>
  <c r="E140" i="1"/>
  <c r="E139" i="1" s="1"/>
  <c r="F140" i="1"/>
  <c r="F139" i="1" s="1"/>
  <c r="G140" i="1"/>
  <c r="G139" i="1" s="1"/>
  <c r="H140" i="1"/>
  <c r="H139" i="1" s="1"/>
  <c r="D135" i="1"/>
  <c r="D134" i="1" s="1"/>
  <c r="D133" i="1" s="1"/>
  <c r="E135" i="1"/>
  <c r="E134" i="1" s="1"/>
  <c r="E133" i="1" s="1"/>
  <c r="F135" i="1"/>
  <c r="F134" i="1" s="1"/>
  <c r="F133" i="1" s="1"/>
  <c r="G135" i="1"/>
  <c r="G134" i="1" s="1"/>
  <c r="G133" i="1" s="1"/>
  <c r="H135" i="1"/>
  <c r="H134" i="1" s="1"/>
  <c r="H133" i="1" s="1"/>
  <c r="H129" i="1"/>
  <c r="H127" i="1"/>
  <c r="H125" i="1"/>
  <c r="H123" i="1"/>
  <c r="H120" i="1"/>
  <c r="H119" i="1" s="1"/>
  <c r="E189" i="1"/>
  <c r="E188" i="1" s="1"/>
  <c r="G189" i="1"/>
  <c r="G188" i="1" s="1"/>
  <c r="D129" i="1"/>
  <c r="E129" i="1"/>
  <c r="F129" i="1"/>
  <c r="G129" i="1"/>
  <c r="D127" i="1"/>
  <c r="E127" i="1"/>
  <c r="F127" i="1"/>
  <c r="G127" i="1"/>
  <c r="D125" i="1"/>
  <c r="E125" i="1"/>
  <c r="F125" i="1"/>
  <c r="G125" i="1"/>
  <c r="D123" i="1"/>
  <c r="D122" i="1" s="1"/>
  <c r="E123" i="1"/>
  <c r="E122" i="1" s="1"/>
  <c r="F123" i="1"/>
  <c r="F122" i="1" s="1"/>
  <c r="G123" i="1"/>
  <c r="G122" i="1" s="1"/>
  <c r="D120" i="1"/>
  <c r="D119" i="1" s="1"/>
  <c r="E120" i="1"/>
  <c r="E119" i="1" s="1"/>
  <c r="F120" i="1"/>
  <c r="F119" i="1" s="1"/>
  <c r="G120" i="1"/>
  <c r="G119" i="1" s="1"/>
  <c r="D111" i="1"/>
  <c r="E111" i="1"/>
  <c r="F111" i="1"/>
  <c r="G111" i="1"/>
  <c r="H111" i="1"/>
  <c r="D107" i="1"/>
  <c r="E107" i="1"/>
  <c r="F107" i="1"/>
  <c r="G107" i="1"/>
  <c r="H107" i="1"/>
  <c r="D104" i="1"/>
  <c r="D103" i="1" s="1"/>
  <c r="E104" i="1"/>
  <c r="E103" i="1" s="1"/>
  <c r="F104" i="1"/>
  <c r="F103" i="1" s="1"/>
  <c r="G104" i="1"/>
  <c r="G103" i="1" s="1"/>
  <c r="H104" i="1"/>
  <c r="H103" i="1" s="1"/>
  <c r="D100" i="1"/>
  <c r="E100" i="1"/>
  <c r="F100" i="1"/>
  <c r="G100" i="1"/>
  <c r="H100" i="1"/>
  <c r="D96" i="1"/>
  <c r="E96" i="1"/>
  <c r="F96" i="1"/>
  <c r="G96" i="1"/>
  <c r="H96" i="1"/>
  <c r="D91" i="1"/>
  <c r="E91" i="1"/>
  <c r="F91" i="1"/>
  <c r="G91" i="1"/>
  <c r="H91" i="1"/>
  <c r="D89" i="1"/>
  <c r="E89" i="1"/>
  <c r="F89" i="1"/>
  <c r="G89" i="1"/>
  <c r="H89" i="1"/>
  <c r="D84" i="1"/>
  <c r="E84" i="1"/>
  <c r="F84" i="1"/>
  <c r="G84" i="1"/>
  <c r="H84" i="1"/>
  <c r="D80" i="1"/>
  <c r="E80" i="1"/>
  <c r="F80" i="1"/>
  <c r="G80" i="1"/>
  <c r="H80" i="1"/>
  <c r="D71" i="1"/>
  <c r="E71" i="1"/>
  <c r="F71" i="1"/>
  <c r="G71" i="1"/>
  <c r="D67" i="1"/>
  <c r="E67" i="1"/>
  <c r="F67" i="1"/>
  <c r="G67" i="1"/>
  <c r="H67" i="1"/>
  <c r="D62" i="1"/>
  <c r="E62" i="1"/>
  <c r="F62" i="1"/>
  <c r="G62" i="1"/>
  <c r="H62" i="1"/>
  <c r="D60" i="1"/>
  <c r="E60" i="1"/>
  <c r="F60" i="1"/>
  <c r="G60" i="1"/>
  <c r="H60" i="1"/>
  <c r="D55" i="1"/>
  <c r="E55" i="1"/>
  <c r="F55" i="1"/>
  <c r="G55" i="1"/>
  <c r="H55" i="1"/>
  <c r="D53" i="1"/>
  <c r="E53" i="1"/>
  <c r="F53" i="1"/>
  <c r="G53" i="1"/>
  <c r="H53" i="1"/>
  <c r="D48" i="1"/>
  <c r="E48" i="1"/>
  <c r="F48" i="1"/>
  <c r="G48" i="1"/>
  <c r="D44" i="1"/>
  <c r="E44" i="1"/>
  <c r="F44" i="1"/>
  <c r="G44" i="1"/>
  <c r="H44" i="1"/>
  <c r="D41" i="1"/>
  <c r="D40" i="1" s="1"/>
  <c r="E41" i="1"/>
  <c r="E40" i="1" s="1"/>
  <c r="F41" i="1"/>
  <c r="F40" i="1" s="1"/>
  <c r="G41" i="1"/>
  <c r="G40" i="1" s="1"/>
  <c r="H41" i="1"/>
  <c r="H40" i="1" s="1"/>
  <c r="D33" i="1"/>
  <c r="E33" i="1"/>
  <c r="F33" i="1"/>
  <c r="G33" i="1"/>
  <c r="H33" i="1"/>
  <c r="D29" i="1"/>
  <c r="E29" i="1"/>
  <c r="E28" i="1" s="1"/>
  <c r="F29" i="1"/>
  <c r="G29" i="1"/>
  <c r="G28" i="1" s="1"/>
  <c r="H29" i="1"/>
  <c r="D23" i="1"/>
  <c r="E23" i="1"/>
  <c r="G23" i="1"/>
  <c r="D14" i="1"/>
  <c r="E14" i="1"/>
  <c r="E13" i="1" s="1"/>
  <c r="E12" i="1" s="1"/>
  <c r="E10" i="1" s="1"/>
  <c r="G14" i="1"/>
  <c r="F24" i="1"/>
  <c r="F23" i="1" s="1"/>
  <c r="F16" i="1"/>
  <c r="H16" i="1" s="1"/>
  <c r="F17" i="1"/>
  <c r="H17" i="1" s="1"/>
  <c r="F18" i="1"/>
  <c r="H18" i="1" s="1"/>
  <c r="F19" i="1"/>
  <c r="H19" i="1" s="1"/>
  <c r="H20" i="1"/>
  <c r="F21" i="1"/>
  <c r="H21" i="1" s="1"/>
  <c r="F22" i="1"/>
  <c r="H22" i="1" s="1"/>
  <c r="F15" i="1"/>
  <c r="H15" i="1" s="1"/>
  <c r="G254" i="1"/>
  <c r="M15" i="1" l="1"/>
  <c r="E377" i="3"/>
  <c r="E376" i="3" s="1"/>
  <c r="D401" i="3"/>
  <c r="E59" i="3"/>
  <c r="E58" i="3" s="1"/>
  <c r="E87" i="3"/>
  <c r="F87" i="3" s="1"/>
  <c r="E94" i="3"/>
  <c r="E93" i="3" s="1"/>
  <c r="F209" i="3"/>
  <c r="F386" i="3"/>
  <c r="E227" i="3"/>
  <c r="F227" i="3" s="1"/>
  <c r="E304" i="3"/>
  <c r="F304" i="3" s="1"/>
  <c r="E204" i="3"/>
  <c r="E197" i="3"/>
  <c r="E330" i="3"/>
  <c r="F330" i="3" s="1"/>
  <c r="E365" i="3"/>
  <c r="F365" i="3" s="1"/>
  <c r="E388" i="3"/>
  <c r="F388" i="3" s="1"/>
  <c r="E278" i="3"/>
  <c r="F278" i="3" s="1"/>
  <c r="E52" i="3"/>
  <c r="F52" i="3" s="1"/>
  <c r="F260" i="3"/>
  <c r="E12" i="3"/>
  <c r="F13" i="3"/>
  <c r="E384" i="3"/>
  <c r="E303" i="3"/>
  <c r="E266" i="3"/>
  <c r="F267" i="3"/>
  <c r="E86" i="3"/>
  <c r="E186" i="3"/>
  <c r="F189" i="3"/>
  <c r="E120" i="3"/>
  <c r="F127" i="3"/>
  <c r="E165" i="3"/>
  <c r="F166" i="3"/>
  <c r="E132" i="3"/>
  <c r="F133" i="3"/>
  <c r="F201" i="3"/>
  <c r="E194" i="3"/>
  <c r="F195" i="3"/>
  <c r="E40" i="3"/>
  <c r="F40" i="3" s="1"/>
  <c r="F41" i="3"/>
  <c r="F275" i="3"/>
  <c r="F28" i="3"/>
  <c r="E27" i="3"/>
  <c r="E321" i="3"/>
  <c r="F322" i="3"/>
  <c r="E353" i="3"/>
  <c r="F354" i="3"/>
  <c r="E313" i="3"/>
  <c r="E403" i="3"/>
  <c r="E345" i="3"/>
  <c r="D352" i="3"/>
  <c r="E414" i="3"/>
  <c r="F415" i="3"/>
  <c r="D311" i="3"/>
  <c r="E43" i="3"/>
  <c r="E250" i="3"/>
  <c r="F251" i="3"/>
  <c r="E78" i="3"/>
  <c r="E105" i="3"/>
  <c r="E152" i="3"/>
  <c r="F153" i="3"/>
  <c r="E230" i="3"/>
  <c r="F236" i="3"/>
  <c r="E212" i="3"/>
  <c r="F213" i="3"/>
  <c r="E287" i="3"/>
  <c r="F290" i="3"/>
  <c r="E144" i="3"/>
  <c r="F145" i="3"/>
  <c r="E177" i="3"/>
  <c r="F177" i="3" s="1"/>
  <c r="F178" i="3"/>
  <c r="E169" i="3"/>
  <c r="F170" i="3"/>
  <c r="E160" i="3"/>
  <c r="F160" i="3" s="1"/>
  <c r="F161" i="3"/>
  <c r="E140" i="3"/>
  <c r="F140" i="3" s="1"/>
  <c r="F141" i="3"/>
  <c r="E362" i="3"/>
  <c r="F362" i="3" s="1"/>
  <c r="F363" i="3"/>
  <c r="E245" i="3"/>
  <c r="F246" i="3"/>
  <c r="F231" i="3"/>
  <c r="E222" i="3"/>
  <c r="F223" i="3"/>
  <c r="F205" i="3"/>
  <c r="F208" i="3"/>
  <c r="F198" i="3"/>
  <c r="E173" i="3"/>
  <c r="F174" i="3"/>
  <c r="E156" i="3"/>
  <c r="F157" i="3"/>
  <c r="E137" i="3"/>
  <c r="F138" i="3"/>
  <c r="F385" i="3"/>
  <c r="D375" i="3"/>
  <c r="D92" i="3"/>
  <c r="C329" i="3"/>
  <c r="C286" i="3"/>
  <c r="D184" i="3"/>
  <c r="C414" i="3"/>
  <c r="D250" i="3"/>
  <c r="D249" i="3" s="1"/>
  <c r="C101" i="3"/>
  <c r="C58" i="3"/>
  <c r="D285" i="3"/>
  <c r="D265" i="3"/>
  <c r="C193" i="3"/>
  <c r="E66" i="3"/>
  <c r="C230" i="3"/>
  <c r="C274" i="3"/>
  <c r="C204" i="3"/>
  <c r="C136" i="3"/>
  <c r="C116" i="3"/>
  <c r="C115" i="3" s="1"/>
  <c r="C402" i="3"/>
  <c r="C384" i="3"/>
  <c r="C344" i="3"/>
  <c r="C321" i="3"/>
  <c r="C303" i="3"/>
  <c r="C266" i="3"/>
  <c r="C245" i="3"/>
  <c r="C169" i="3"/>
  <c r="C156" i="3"/>
  <c r="C211" i="3"/>
  <c r="C143" i="3"/>
  <c r="C25" i="3"/>
  <c r="C250" i="3"/>
  <c r="C164" i="3"/>
  <c r="C85" i="3"/>
  <c r="C77" i="3"/>
  <c r="C51" i="3"/>
  <c r="C11" i="3"/>
  <c r="C226" i="3"/>
  <c r="C197" i="3"/>
  <c r="C376" i="3"/>
  <c r="C361" i="3"/>
  <c r="C353" i="3"/>
  <c r="C312" i="3"/>
  <c r="C222" i="3"/>
  <c r="C185" i="3"/>
  <c r="C173" i="3"/>
  <c r="C151" i="3"/>
  <c r="C131" i="3"/>
  <c r="C93" i="3"/>
  <c r="C65" i="3"/>
  <c r="C39" i="3"/>
  <c r="D28" i="1"/>
  <c r="H28" i="1"/>
  <c r="H27" i="1" s="1"/>
  <c r="H26" i="1" s="1"/>
  <c r="F28" i="1"/>
  <c r="F27" i="1" s="1"/>
  <c r="F26" i="1" s="1"/>
  <c r="F381" i="1"/>
  <c r="F380" i="1" s="1"/>
  <c r="G13" i="1"/>
  <c r="G12" i="1" s="1"/>
  <c r="H14" i="1"/>
  <c r="H24" i="1"/>
  <c r="H23" i="1" s="1"/>
  <c r="F347" i="1"/>
  <c r="F346" i="1" s="1"/>
  <c r="F345" i="1" s="1"/>
  <c r="E323" i="1"/>
  <c r="E322" i="1" s="1"/>
  <c r="F279" i="1"/>
  <c r="F275" i="1" s="1"/>
  <c r="H95" i="1"/>
  <c r="H94" i="1" s="1"/>
  <c r="F95" i="1"/>
  <c r="F94" i="1" s="1"/>
  <c r="D95" i="1"/>
  <c r="G106" i="1"/>
  <c r="G102" i="1" s="1"/>
  <c r="E106" i="1"/>
  <c r="E102" i="1" s="1"/>
  <c r="H106" i="1"/>
  <c r="H102" i="1" s="1"/>
  <c r="F106" i="1"/>
  <c r="F102" i="1" s="1"/>
  <c r="D106" i="1"/>
  <c r="G253" i="1"/>
  <c r="G95" i="1"/>
  <c r="G94" i="1" s="1"/>
  <c r="E95" i="1"/>
  <c r="E94" i="1" s="1"/>
  <c r="G43" i="1"/>
  <c r="E43" i="1"/>
  <c r="E39" i="1" s="1"/>
  <c r="E38" i="1" s="1"/>
  <c r="G59" i="1"/>
  <c r="G58" i="1" s="1"/>
  <c r="G57" i="1" s="1"/>
  <c r="E59" i="1"/>
  <c r="E58" i="1" s="1"/>
  <c r="E57" i="1" s="1"/>
  <c r="G79" i="1"/>
  <c r="E79" i="1"/>
  <c r="H79" i="1"/>
  <c r="H78" i="1" s="1"/>
  <c r="H77" i="1" s="1"/>
  <c r="F79" i="1"/>
  <c r="F78" i="1" s="1"/>
  <c r="F77" i="1" s="1"/>
  <c r="D79" i="1"/>
  <c r="G238" i="1"/>
  <c r="G232" i="1" s="1"/>
  <c r="E238" i="1"/>
  <c r="E232" i="1" s="1"/>
  <c r="F14" i="1"/>
  <c r="F13" i="1" s="1"/>
  <c r="G27" i="1"/>
  <c r="G26" i="1" s="1"/>
  <c r="E27" i="1"/>
  <c r="E26" i="1" s="1"/>
  <c r="H43" i="1"/>
  <c r="H39" i="1" s="1"/>
  <c r="H38" i="1" s="1"/>
  <c r="F43" i="1"/>
  <c r="F39" i="1" s="1"/>
  <c r="F38" i="1" s="1"/>
  <c r="D43" i="1"/>
  <c r="D39" i="1" s="1"/>
  <c r="D38" i="1" s="1"/>
  <c r="F52" i="1"/>
  <c r="F51" i="1" s="1"/>
  <c r="F50" i="1" s="1"/>
  <c r="F59" i="1"/>
  <c r="F58" i="1" s="1"/>
  <c r="F57" i="1" s="1"/>
  <c r="G261" i="1"/>
  <c r="G252" i="1" s="1"/>
  <c r="G251" i="1" s="1"/>
  <c r="E261" i="1"/>
  <c r="E252" i="1" s="1"/>
  <c r="E251" i="1" s="1"/>
  <c r="G268" i="1"/>
  <c r="G267" i="1" s="1"/>
  <c r="E268" i="1"/>
  <c r="E267" i="1" s="1"/>
  <c r="F357" i="1"/>
  <c r="F356" i="1" s="1"/>
  <c r="G392" i="1"/>
  <c r="G388" i="1" s="1"/>
  <c r="E392" i="1"/>
  <c r="E388" i="1" s="1"/>
  <c r="G419" i="1"/>
  <c r="G418" i="1" s="1"/>
  <c r="E419" i="1"/>
  <c r="E418" i="1" s="1"/>
  <c r="H200" i="1"/>
  <c r="D200" i="1"/>
  <c r="G52" i="1"/>
  <c r="G51" i="1" s="1"/>
  <c r="G50" i="1" s="1"/>
  <c r="E52" i="1"/>
  <c r="E51" i="1" s="1"/>
  <c r="E50" i="1" s="1"/>
  <c r="G78" i="1"/>
  <c r="G77" i="1" s="1"/>
  <c r="E78" i="1"/>
  <c r="E77" i="1" s="1"/>
  <c r="G88" i="1"/>
  <c r="G87" i="1" s="1"/>
  <c r="G86" i="1" s="1"/>
  <c r="E88" i="1"/>
  <c r="E87" i="1" s="1"/>
  <c r="E86" i="1" s="1"/>
  <c r="H88" i="1"/>
  <c r="H87" i="1" s="1"/>
  <c r="H86" i="1" s="1"/>
  <c r="F88" i="1"/>
  <c r="F87" i="1" s="1"/>
  <c r="F86" i="1" s="1"/>
  <c r="D88" i="1"/>
  <c r="D87" i="1" s="1"/>
  <c r="D86" i="1" s="1"/>
  <c r="F238" i="1"/>
  <c r="F232" i="1" s="1"/>
  <c r="F261" i="1"/>
  <c r="F252" i="1" s="1"/>
  <c r="F251" i="1" s="1"/>
  <c r="G279" i="1"/>
  <c r="E279" i="1"/>
  <c r="G288" i="1"/>
  <c r="G287" i="1" s="1"/>
  <c r="E288" i="1"/>
  <c r="E287" i="1" s="1"/>
  <c r="G305" i="1"/>
  <c r="G304" i="1" s="1"/>
  <c r="E305" i="1"/>
  <c r="E304" i="1" s="1"/>
  <c r="F314" i="1"/>
  <c r="F313" i="1" s="1"/>
  <c r="G323" i="1"/>
  <c r="G322" i="1" s="1"/>
  <c r="G336" i="1"/>
  <c r="G335" i="1" s="1"/>
  <c r="E336" i="1"/>
  <c r="E335" i="1" s="1"/>
  <c r="G347" i="1"/>
  <c r="G346" i="1" s="1"/>
  <c r="G345" i="1" s="1"/>
  <c r="E347" i="1"/>
  <c r="E346" i="1" s="1"/>
  <c r="E345" i="1" s="1"/>
  <c r="G357" i="1"/>
  <c r="G356" i="1" s="1"/>
  <c r="E357" i="1"/>
  <c r="E356" i="1" s="1"/>
  <c r="F372" i="1"/>
  <c r="F364" i="1" s="1"/>
  <c r="H52" i="1"/>
  <c r="H51" i="1" s="1"/>
  <c r="H50" i="1" s="1"/>
  <c r="D52" i="1"/>
  <c r="D51" i="1" s="1"/>
  <c r="D50" i="1" s="1"/>
  <c r="F66" i="1"/>
  <c r="F65" i="1" s="1"/>
  <c r="F64" i="1" s="1"/>
  <c r="H189" i="1"/>
  <c r="H188" i="1" s="1"/>
  <c r="F200" i="1"/>
  <c r="H238" i="1"/>
  <c r="D238" i="1"/>
  <c r="D232" i="1" s="1"/>
  <c r="H261" i="1"/>
  <c r="H252" i="1" s="1"/>
  <c r="H251" i="1" s="1"/>
  <c r="D261" i="1"/>
  <c r="D252" i="1" s="1"/>
  <c r="D251" i="1" s="1"/>
  <c r="F288" i="1"/>
  <c r="F287" i="1" s="1"/>
  <c r="H372" i="1"/>
  <c r="D372" i="1"/>
  <c r="D364" i="1" s="1"/>
  <c r="H381" i="1"/>
  <c r="H380" i="1" s="1"/>
  <c r="D381" i="1"/>
  <c r="D380" i="1" s="1"/>
  <c r="D13" i="1"/>
  <c r="D12" i="1" s="1"/>
  <c r="H59" i="1"/>
  <c r="H58" i="1" s="1"/>
  <c r="H57" i="1" s="1"/>
  <c r="D59" i="1"/>
  <c r="D58" i="1" s="1"/>
  <c r="D57" i="1" s="1"/>
  <c r="G66" i="1"/>
  <c r="G65" i="1" s="1"/>
  <c r="G64" i="1" s="1"/>
  <c r="E66" i="1"/>
  <c r="E65" i="1" s="1"/>
  <c r="E64" i="1" s="1"/>
  <c r="H138" i="1"/>
  <c r="H132" i="1" s="1"/>
  <c r="F138" i="1"/>
  <c r="F132" i="1" s="1"/>
  <c r="D138" i="1"/>
  <c r="D132" i="1" s="1"/>
  <c r="H207" i="1"/>
  <c r="F207" i="1"/>
  <c r="D207" i="1"/>
  <c r="G314" i="1"/>
  <c r="G313" i="1" s="1"/>
  <c r="G312" i="1" s="1"/>
  <c r="E314" i="1"/>
  <c r="E313" i="1" s="1"/>
  <c r="G411" i="1"/>
  <c r="G410" i="1" s="1"/>
  <c r="E411" i="1"/>
  <c r="E410" i="1" s="1"/>
  <c r="H419" i="1"/>
  <c r="H418" i="1" s="1"/>
  <c r="F419" i="1"/>
  <c r="F418" i="1" s="1"/>
  <c r="D419" i="1"/>
  <c r="D418" i="1" s="1"/>
  <c r="H411" i="1"/>
  <c r="H410" i="1" s="1"/>
  <c r="F411" i="1"/>
  <c r="F410" i="1" s="1"/>
  <c r="D411" i="1"/>
  <c r="D410" i="1" s="1"/>
  <c r="F392" i="1"/>
  <c r="H392" i="1"/>
  <c r="D392" i="1"/>
  <c r="D388" i="1" s="1"/>
  <c r="H388" i="1"/>
  <c r="F388" i="1"/>
  <c r="F379" i="1" s="1"/>
  <c r="G381" i="1"/>
  <c r="G380" i="1" s="1"/>
  <c r="E381" i="1"/>
  <c r="E380" i="1" s="1"/>
  <c r="G372" i="1"/>
  <c r="G364" i="1" s="1"/>
  <c r="E372" i="1"/>
  <c r="H364" i="1"/>
  <c r="E364" i="1"/>
  <c r="H357" i="1"/>
  <c r="H356" i="1" s="1"/>
  <c r="H355" i="1" s="1"/>
  <c r="D357" i="1"/>
  <c r="D356" i="1" s="1"/>
  <c r="D355" i="1" s="1"/>
  <c r="H347" i="1"/>
  <c r="H346" i="1" s="1"/>
  <c r="H345" i="1" s="1"/>
  <c r="D347" i="1"/>
  <c r="D346" i="1" s="1"/>
  <c r="D345" i="1" s="1"/>
  <c r="H336" i="1"/>
  <c r="H335" i="1" s="1"/>
  <c r="F336" i="1"/>
  <c r="F335" i="1" s="1"/>
  <c r="D336" i="1"/>
  <c r="D335" i="1" s="1"/>
  <c r="H323" i="1"/>
  <c r="H322" i="1" s="1"/>
  <c r="F323" i="1"/>
  <c r="F322" i="1" s="1"/>
  <c r="D323" i="1"/>
  <c r="D322" i="1" s="1"/>
  <c r="H314" i="1"/>
  <c r="H313" i="1" s="1"/>
  <c r="D314" i="1"/>
  <c r="D313" i="1" s="1"/>
  <c r="D312" i="1" s="1"/>
  <c r="H305" i="1"/>
  <c r="H304" i="1" s="1"/>
  <c r="F305" i="1"/>
  <c r="F304" i="1" s="1"/>
  <c r="D305" i="1"/>
  <c r="D304" i="1" s="1"/>
  <c r="H288" i="1"/>
  <c r="H287" i="1" s="1"/>
  <c r="D288" i="1"/>
  <c r="D287" i="1" s="1"/>
  <c r="H279" i="1"/>
  <c r="D279" i="1"/>
  <c r="D275" i="1" s="1"/>
  <c r="H275" i="1"/>
  <c r="E275" i="1"/>
  <c r="G275" i="1"/>
  <c r="E266" i="1"/>
  <c r="G266" i="1"/>
  <c r="H268" i="1"/>
  <c r="H267" i="1" s="1"/>
  <c r="F268" i="1"/>
  <c r="F267" i="1" s="1"/>
  <c r="D268" i="1"/>
  <c r="D267" i="1" s="1"/>
  <c r="H232" i="1"/>
  <c r="E207" i="1"/>
  <c r="G207" i="1"/>
  <c r="G200" i="1"/>
  <c r="E200" i="1"/>
  <c r="F189" i="1"/>
  <c r="F188" i="1" s="1"/>
  <c r="D189" i="1"/>
  <c r="D188" i="1" s="1"/>
  <c r="E138" i="1"/>
  <c r="E132" i="1" s="1"/>
  <c r="G138" i="1"/>
  <c r="G132" i="1" s="1"/>
  <c r="H122" i="1"/>
  <c r="H118" i="1" s="1"/>
  <c r="H117" i="1" s="1"/>
  <c r="F118" i="1"/>
  <c r="F117" i="1" s="1"/>
  <c r="D118" i="1"/>
  <c r="D117" i="1" s="1"/>
  <c r="G118" i="1"/>
  <c r="G117" i="1" s="1"/>
  <c r="E118" i="1"/>
  <c r="E117" i="1" s="1"/>
  <c r="D102" i="1"/>
  <c r="D94" i="1"/>
  <c r="D78" i="1"/>
  <c r="D77" i="1" s="1"/>
  <c r="H66" i="1"/>
  <c r="H65" i="1" s="1"/>
  <c r="H64" i="1" s="1"/>
  <c r="D66" i="1"/>
  <c r="D65" i="1" s="1"/>
  <c r="D64" i="1" s="1"/>
  <c r="G39" i="1"/>
  <c r="G38" i="1" s="1"/>
  <c r="D27" i="1"/>
  <c r="D26" i="1" s="1"/>
  <c r="C424" i="1"/>
  <c r="C422" i="1"/>
  <c r="C420" i="1"/>
  <c r="C416" i="1"/>
  <c r="C412" i="1"/>
  <c r="C403" i="1"/>
  <c r="C400" i="1"/>
  <c r="C397" i="1"/>
  <c r="C395" i="1"/>
  <c r="C393" i="1"/>
  <c r="C390" i="1"/>
  <c r="C389" i="1" s="1"/>
  <c r="C386" i="1"/>
  <c r="C384" i="1"/>
  <c r="C382" i="1"/>
  <c r="C377" i="1"/>
  <c r="C373" i="1"/>
  <c r="C366" i="1"/>
  <c r="C365" i="1" s="1"/>
  <c r="C362" i="1"/>
  <c r="C360" i="1"/>
  <c r="C358" i="1"/>
  <c r="C353" i="1"/>
  <c r="C350" i="1"/>
  <c r="C348" i="1"/>
  <c r="C343" i="1"/>
  <c r="C341" i="1"/>
  <c r="C337" i="1"/>
  <c r="C328" i="1"/>
  <c r="C324" i="1"/>
  <c r="C320" i="1"/>
  <c r="C317" i="1"/>
  <c r="C315" i="1"/>
  <c r="C310" i="1"/>
  <c r="C308" i="1"/>
  <c r="C306" i="1"/>
  <c r="C301" i="1"/>
  <c r="C298" i="1"/>
  <c r="C289" i="1"/>
  <c r="C284" i="1"/>
  <c r="C282" i="1"/>
  <c r="C280" i="1"/>
  <c r="C277" i="1"/>
  <c r="C276" i="1" s="1"/>
  <c r="C273" i="1"/>
  <c r="C271" i="1"/>
  <c r="C269" i="1"/>
  <c r="C264" i="1"/>
  <c r="C262" i="1"/>
  <c r="C256" i="1"/>
  <c r="C254" i="1"/>
  <c r="C249" i="1"/>
  <c r="C248" i="1" s="1"/>
  <c r="C247" i="1" s="1"/>
  <c r="C246" i="1" s="1"/>
  <c r="C244" i="1"/>
  <c r="C243" i="1" s="1"/>
  <c r="C241" i="1"/>
  <c r="C239" i="1"/>
  <c r="C234" i="1"/>
  <c r="C233" i="1" s="1"/>
  <c r="C230" i="1"/>
  <c r="C229" i="1" s="1"/>
  <c r="C228" i="1" s="1"/>
  <c r="C226" i="1"/>
  <c r="C225" i="1" s="1"/>
  <c r="C224" i="1" s="1"/>
  <c r="C216" i="1"/>
  <c r="C215" i="1" s="1"/>
  <c r="C214" i="1" s="1"/>
  <c r="C212" i="1"/>
  <c r="C211" i="1" s="1"/>
  <c r="C209" i="1"/>
  <c r="C208" i="1" s="1"/>
  <c r="C205" i="1"/>
  <c r="C204" i="1" s="1"/>
  <c r="C202" i="1"/>
  <c r="C201" i="1" s="1"/>
  <c r="C198" i="1"/>
  <c r="C197" i="1" s="1"/>
  <c r="C196" i="1" s="1"/>
  <c r="C192" i="1"/>
  <c r="C182" i="1"/>
  <c r="C181" i="1" s="1"/>
  <c r="C180" i="1" s="1"/>
  <c r="C178" i="1"/>
  <c r="C177" i="1" s="1"/>
  <c r="C176" i="1" s="1"/>
  <c r="C174" i="1"/>
  <c r="C173" i="1" s="1"/>
  <c r="C172" i="1" s="1"/>
  <c r="C169" i="1"/>
  <c r="C168" i="1" s="1"/>
  <c r="C167" i="1" s="1"/>
  <c r="C165" i="1"/>
  <c r="C164" i="1" s="1"/>
  <c r="C163" i="1" s="1"/>
  <c r="C161" i="1"/>
  <c r="C160" i="1" s="1"/>
  <c r="C159" i="1" s="1"/>
  <c r="C156" i="1"/>
  <c r="C155" i="1" s="1"/>
  <c r="C154" i="1" s="1"/>
  <c r="C147" i="1"/>
  <c r="C146" i="1" s="1"/>
  <c r="C145" i="1" s="1"/>
  <c r="C143" i="1"/>
  <c r="C142" i="1" s="1"/>
  <c r="C140" i="1"/>
  <c r="C139" i="1" s="1"/>
  <c r="C135" i="1"/>
  <c r="C134" i="1" s="1"/>
  <c r="C133" i="1" s="1"/>
  <c r="C129" i="1"/>
  <c r="C127" i="1"/>
  <c r="C125" i="1"/>
  <c r="C123" i="1"/>
  <c r="C120" i="1"/>
  <c r="C119" i="1" s="1"/>
  <c r="C111" i="1"/>
  <c r="C107" i="1"/>
  <c r="C104" i="1"/>
  <c r="C103" i="1" s="1"/>
  <c r="C100" i="1"/>
  <c r="C96" i="1"/>
  <c r="C91" i="1"/>
  <c r="C89" i="1"/>
  <c r="C84" i="1"/>
  <c r="C80" i="1"/>
  <c r="C71" i="1"/>
  <c r="C67" i="1"/>
  <c r="C62" i="1"/>
  <c r="C60" i="1"/>
  <c r="C55" i="1"/>
  <c r="C53" i="1"/>
  <c r="C48" i="1"/>
  <c r="C44" i="1"/>
  <c r="C41" i="1"/>
  <c r="C40" i="1" s="1"/>
  <c r="C33" i="1"/>
  <c r="C29" i="1"/>
  <c r="C23" i="1"/>
  <c r="C14" i="1"/>
  <c r="E226" i="3" l="1"/>
  <c r="F377" i="3"/>
  <c r="F197" i="3"/>
  <c r="F94" i="3"/>
  <c r="F59" i="3"/>
  <c r="F204" i="3"/>
  <c r="E274" i="3"/>
  <c r="E51" i="3"/>
  <c r="E50" i="3" s="1"/>
  <c r="C311" i="3"/>
  <c r="E329" i="3"/>
  <c r="F329" i="3" s="1"/>
  <c r="E375" i="3"/>
  <c r="F156" i="3"/>
  <c r="F173" i="3"/>
  <c r="F250" i="3"/>
  <c r="F274" i="3"/>
  <c r="F414" i="3"/>
  <c r="F137" i="3"/>
  <c r="E136" i="3"/>
  <c r="F136" i="3" s="1"/>
  <c r="E244" i="3"/>
  <c r="F245" i="3"/>
  <c r="F169" i="3"/>
  <c r="E143" i="3"/>
  <c r="F143" i="3" s="1"/>
  <c r="F144" i="3"/>
  <c r="E286" i="3"/>
  <c r="F287" i="3"/>
  <c r="E211" i="3"/>
  <c r="F211" i="3" s="1"/>
  <c r="F212" i="3"/>
  <c r="F230" i="3"/>
  <c r="E151" i="3"/>
  <c r="F151" i="3" s="1"/>
  <c r="F152" i="3"/>
  <c r="E77" i="3"/>
  <c r="F78" i="3"/>
  <c r="E344" i="3"/>
  <c r="F345" i="3"/>
  <c r="E361" i="3"/>
  <c r="F361" i="3" s="1"/>
  <c r="E26" i="3"/>
  <c r="F27" i="3"/>
  <c r="E193" i="3"/>
  <c r="F193" i="3" s="1"/>
  <c r="F194" i="3"/>
  <c r="E116" i="3"/>
  <c r="F120" i="3"/>
  <c r="E185" i="3"/>
  <c r="F186" i="3"/>
  <c r="E85" i="3"/>
  <c r="F85" i="3" s="1"/>
  <c r="F86" i="3"/>
  <c r="E57" i="3"/>
  <c r="F58" i="3"/>
  <c r="C352" i="3"/>
  <c r="E265" i="3"/>
  <c r="E65" i="3"/>
  <c r="F66" i="3"/>
  <c r="E249" i="3"/>
  <c r="F222" i="3"/>
  <c r="E101" i="3"/>
  <c r="F105" i="3"/>
  <c r="F93" i="3"/>
  <c r="E39" i="3"/>
  <c r="F43" i="3"/>
  <c r="E402" i="3"/>
  <c r="F403" i="3"/>
  <c r="E312" i="3"/>
  <c r="F313" i="3"/>
  <c r="F353" i="3"/>
  <c r="F321" i="3"/>
  <c r="F226" i="3"/>
  <c r="E131" i="3"/>
  <c r="F132" i="3"/>
  <c r="E164" i="3"/>
  <c r="F164" i="3" s="1"/>
  <c r="F165" i="3"/>
  <c r="F376" i="3"/>
  <c r="F266" i="3"/>
  <c r="F303" i="3"/>
  <c r="F384" i="3"/>
  <c r="E11" i="3"/>
  <c r="F12" i="3"/>
  <c r="C57" i="3"/>
  <c r="C285" i="3"/>
  <c r="D24" i="3"/>
  <c r="D10" i="3" s="1"/>
  <c r="D422" i="3" s="1"/>
  <c r="C38" i="3"/>
  <c r="C64" i="3"/>
  <c r="C92" i="3"/>
  <c r="C130" i="3"/>
  <c r="C375" i="3"/>
  <c r="F375" i="3" s="1"/>
  <c r="C50" i="3"/>
  <c r="C76" i="3"/>
  <c r="C249" i="3"/>
  <c r="C244" i="3"/>
  <c r="C265" i="3"/>
  <c r="C343" i="3"/>
  <c r="C401" i="3"/>
  <c r="C184" i="3"/>
  <c r="G355" i="1"/>
  <c r="C28" i="1"/>
  <c r="C27" i="1" s="1"/>
  <c r="C26" i="1" s="1"/>
  <c r="H13" i="1"/>
  <c r="F12" i="1"/>
  <c r="E312" i="1"/>
  <c r="H312" i="1"/>
  <c r="E355" i="1"/>
  <c r="F312" i="1"/>
  <c r="F355" i="1"/>
  <c r="E409" i="1"/>
  <c r="G409" i="1"/>
  <c r="C106" i="1"/>
  <c r="C102" i="1" s="1"/>
  <c r="E93" i="1"/>
  <c r="E286" i="1"/>
  <c r="C95" i="1"/>
  <c r="C94" i="1" s="1"/>
  <c r="G93" i="1"/>
  <c r="C79" i="1"/>
  <c r="C78" i="1" s="1"/>
  <c r="C77" i="1" s="1"/>
  <c r="C200" i="1"/>
  <c r="F286" i="1"/>
  <c r="G286" i="1"/>
  <c r="C207" i="1"/>
  <c r="H286" i="1"/>
  <c r="C13" i="1"/>
  <c r="C12" i="1" s="1"/>
  <c r="C43" i="1"/>
  <c r="C39" i="1" s="1"/>
  <c r="C38" i="1" s="1"/>
  <c r="C52" i="1"/>
  <c r="C51" i="1" s="1"/>
  <c r="C50" i="1" s="1"/>
  <c r="C66" i="1"/>
  <c r="C65" i="1" s="1"/>
  <c r="C64" i="1" s="1"/>
  <c r="C253" i="1"/>
  <c r="C268" i="1"/>
  <c r="C267" i="1" s="1"/>
  <c r="C279" i="1"/>
  <c r="C275" i="1" s="1"/>
  <c r="C314" i="1"/>
  <c r="C313" i="1" s="1"/>
  <c r="C411" i="1"/>
  <c r="C410" i="1" s="1"/>
  <c r="F187" i="1"/>
  <c r="C88" i="1"/>
  <c r="C87" i="1" s="1"/>
  <c r="C86" i="1" s="1"/>
  <c r="C238" i="1"/>
  <c r="C232" i="1" s="1"/>
  <c r="C323" i="1"/>
  <c r="C322" i="1" s="1"/>
  <c r="C347" i="1"/>
  <c r="C346" i="1" s="1"/>
  <c r="C345" i="1" s="1"/>
  <c r="C381" i="1"/>
  <c r="C380" i="1" s="1"/>
  <c r="C392" i="1"/>
  <c r="C388" i="1" s="1"/>
  <c r="D379" i="1"/>
  <c r="H379" i="1"/>
  <c r="C59" i="1"/>
  <c r="C58" i="1" s="1"/>
  <c r="C57" i="1" s="1"/>
  <c r="C122" i="1"/>
  <c r="C118" i="1" s="1"/>
  <c r="C117" i="1" s="1"/>
  <c r="C189" i="1"/>
  <c r="C188" i="1" s="1"/>
  <c r="C261" i="1"/>
  <c r="C288" i="1"/>
  <c r="C287" i="1" s="1"/>
  <c r="C305" i="1"/>
  <c r="C304" i="1" s="1"/>
  <c r="C336" i="1"/>
  <c r="C335" i="1" s="1"/>
  <c r="C357" i="1"/>
  <c r="C356" i="1" s="1"/>
  <c r="C372" i="1"/>
  <c r="C364" i="1" s="1"/>
  <c r="C419" i="1"/>
  <c r="C418" i="1" s="1"/>
  <c r="D93" i="1"/>
  <c r="G187" i="1"/>
  <c r="H187" i="1"/>
  <c r="F93" i="1"/>
  <c r="C138" i="1"/>
  <c r="C132" i="1" s="1"/>
  <c r="F266" i="1"/>
  <c r="F409" i="1"/>
  <c r="E187" i="1"/>
  <c r="D409" i="1"/>
  <c r="H409" i="1"/>
  <c r="E379" i="1"/>
  <c r="G379" i="1"/>
  <c r="D286" i="1"/>
  <c r="D266" i="1"/>
  <c r="H266" i="1"/>
  <c r="D187" i="1"/>
  <c r="H93" i="1"/>
  <c r="F51" i="3" l="1"/>
  <c r="C24" i="3"/>
  <c r="F312" i="3"/>
  <c r="E311" i="3"/>
  <c r="F311" i="3" s="1"/>
  <c r="F402" i="3"/>
  <c r="E401" i="3"/>
  <c r="F401" i="3" s="1"/>
  <c r="E38" i="3"/>
  <c r="F38" i="3" s="1"/>
  <c r="F39" i="3"/>
  <c r="F265" i="3"/>
  <c r="F286" i="3"/>
  <c r="E285" i="3"/>
  <c r="F285" i="3" s="1"/>
  <c r="F11" i="3"/>
  <c r="I11" i="3"/>
  <c r="F131" i="3"/>
  <c r="E130" i="3"/>
  <c r="F130" i="3" s="1"/>
  <c r="E352" i="3"/>
  <c r="F352" i="3" s="1"/>
  <c r="F101" i="3"/>
  <c r="E92" i="3"/>
  <c r="F92" i="3" s="1"/>
  <c r="F249" i="3"/>
  <c r="E64" i="3"/>
  <c r="F64" i="3" s="1"/>
  <c r="F65" i="3"/>
  <c r="F57" i="3"/>
  <c r="F185" i="3"/>
  <c r="E184" i="3"/>
  <c r="F184" i="3" s="1"/>
  <c r="E115" i="3"/>
  <c r="F115" i="3" s="1"/>
  <c r="F116" i="3"/>
  <c r="E25" i="3"/>
  <c r="F26" i="3"/>
  <c r="E343" i="3"/>
  <c r="F343" i="3" s="1"/>
  <c r="F344" i="3"/>
  <c r="F50" i="3"/>
  <c r="E76" i="3"/>
  <c r="F76" i="3" s="1"/>
  <c r="F77" i="3"/>
  <c r="F244" i="3"/>
  <c r="H12" i="1"/>
  <c r="C355" i="1"/>
  <c r="C312" i="1"/>
  <c r="C409" i="1"/>
  <c r="C187" i="1"/>
  <c r="C379" i="1"/>
  <c r="C93" i="1"/>
  <c r="C266" i="1"/>
  <c r="C252" i="1"/>
  <c r="C251" i="1" s="1"/>
  <c r="G25" i="1"/>
  <c r="G10" i="1" s="1"/>
  <c r="C286" i="1"/>
  <c r="D25" i="1"/>
  <c r="F25" i="3" l="1"/>
  <c r="E24" i="3"/>
  <c r="C10" i="3"/>
  <c r="C422" i="3" s="1"/>
  <c r="F25" i="1"/>
  <c r="D10" i="1"/>
  <c r="C25" i="1"/>
  <c r="C10" i="1" s="1"/>
  <c r="F24" i="3" l="1"/>
  <c r="E10" i="3"/>
  <c r="H25" i="1"/>
  <c r="H10" i="1" s="1"/>
  <c r="F10" i="1"/>
  <c r="F10" i="3" l="1"/>
  <c r="M19" i="1" l="1"/>
  <c r="O19" i="1" l="1"/>
  <c r="P19" i="1" s="1"/>
  <c r="M22" i="1"/>
  <c r="M21" i="1"/>
  <c r="M23" i="1" l="1"/>
  <c r="M12" i="1" l="1"/>
</calcChain>
</file>

<file path=xl/sharedStrings.xml><?xml version="1.0" encoding="utf-8"?>
<sst xmlns="http://schemas.openxmlformats.org/spreadsheetml/2006/main" count="3852" uniqueCount="919">
  <si>
    <t>REKAP REALISASI SP2D DAN SPJ</t>
  </si>
  <si>
    <t>TAHUN 2016</t>
  </si>
  <si>
    <t>SKPD KECAMATAN GEMAWANG</t>
  </si>
  <si>
    <t>KODE REKENING</t>
  </si>
  <si>
    <t>URAIAN</t>
  </si>
  <si>
    <t>JUMLAH ANGGARAN SETELAH PERUBAHAN</t>
  </si>
  <si>
    <t>JUMLAH SP2D</t>
  </si>
  <si>
    <t>LS</t>
  </si>
  <si>
    <t>Rp</t>
  </si>
  <si>
    <t>UP/GU/TU</t>
  </si>
  <si>
    <t>JUMLAH</t>
  </si>
  <si>
    <t>(4+5)</t>
  </si>
  <si>
    <t>JUMLAH SPJ</t>
  </si>
  <si>
    <t>SISA</t>
  </si>
  <si>
    <t>(6-7)</t>
  </si>
  <si>
    <t>TANGGAL</t>
  </si>
  <si>
    <t>TAHUN ANGGARAN 2016</t>
  </si>
  <si>
    <t>Kode Rekening</t>
  </si>
  <si>
    <t>Realisasi</t>
  </si>
  <si>
    <t>120.12027.00.000.5</t>
  </si>
  <si>
    <t>BELANJA DAERAH</t>
  </si>
  <si>
    <t>120.12027.00.000.5.1</t>
  </si>
  <si>
    <t>BELANJA TIDAK LANGSUNG</t>
  </si>
  <si>
    <t>120.12027.00.000.5.1.1</t>
  </si>
  <si>
    <t>BELANJA PEGAWAI</t>
  </si>
  <si>
    <t>120.12027.00.000.5.1.1.01</t>
  </si>
  <si>
    <t>Gaji dan Tunjangan</t>
  </si>
  <si>
    <t>120.12027.00.000.5.1.1.01,01</t>
  </si>
  <si>
    <t>Gajji pokok PNS/Uang Reperensi</t>
  </si>
  <si>
    <t>120.12027.00.000.5.1.1.01,02</t>
  </si>
  <si>
    <t>Tunjangan keluarga</t>
  </si>
  <si>
    <t>120.12027.00.000.5.1.1.01,03</t>
  </si>
  <si>
    <t>Tunjangan jabatan</t>
  </si>
  <si>
    <t>120.12027.00.000.5.1.1.01,05</t>
  </si>
  <si>
    <t>Tunjangan fungsional umum</t>
  </si>
  <si>
    <t>120.12027.00.000.5.1.1.01,06</t>
  </si>
  <si>
    <t>Tunjangan beras</t>
  </si>
  <si>
    <t>120.12027.00.000.5.1.1.01,07</t>
  </si>
  <si>
    <t>Tunjangan PPH/tunjangankhusus</t>
  </si>
  <si>
    <t>120.12027.00.000.5.1.1.01,08</t>
  </si>
  <si>
    <t>Pembulatan Gaji</t>
  </si>
  <si>
    <t>120.12027.00.000.5.1.1.01,09</t>
  </si>
  <si>
    <t>Iuran asuransi kesehatan</t>
  </si>
  <si>
    <t>120.12027.00.000.5.1.1,02</t>
  </si>
  <si>
    <t>Tambahan penghasilan PNS</t>
  </si>
  <si>
    <t>120.12027.00.000.5.1.1,02,01</t>
  </si>
  <si>
    <t>Tambahan penghasilan berdasarkan beban kerja</t>
  </si>
  <si>
    <t>120.12027.00.000.5,2</t>
  </si>
  <si>
    <t>BELANJA LANGSUNG</t>
  </si>
  <si>
    <t>102.12027.16</t>
  </si>
  <si>
    <t>Program Wajib Belajar Pendidikan Dasar Sembilan Tahun</t>
  </si>
  <si>
    <t>102.12027.16.200</t>
  </si>
  <si>
    <t>Fasilitasi Lomba Tingkat Kecamatan</t>
  </si>
  <si>
    <t>102.12027.16.200.5.2.2</t>
  </si>
  <si>
    <t>BELANJA BARANG DAN JASA</t>
  </si>
  <si>
    <t>102.12027.16.200.5.2.2.01</t>
  </si>
  <si>
    <t>Belanja bahan pakai habis</t>
  </si>
  <si>
    <t>102.12027.16.200.5.2.2.01.01</t>
  </si>
  <si>
    <t>Belaja alat tulis kantor</t>
  </si>
  <si>
    <t>Belanja Dekorasi/Publikasi</t>
  </si>
  <si>
    <t>102.12027.16.200.5.2.2.06</t>
  </si>
  <si>
    <t>Belanja cetak dan penggandaan</t>
  </si>
  <si>
    <t>102.12027.16.200.5.2.2.06.02</t>
  </si>
  <si>
    <t>Belanja Penggandaan</t>
  </si>
  <si>
    <t>102.12027.16.200.5.2.2.11</t>
  </si>
  <si>
    <t>Belanja Makan dan minum</t>
  </si>
  <si>
    <t>102.12027.16.200.5.2.2.11.02</t>
  </si>
  <si>
    <t xml:space="preserve">Belabja makan minum rapat </t>
  </si>
  <si>
    <t>Program Upaya Kesehatan Masyarakat</t>
  </si>
  <si>
    <t>102.12027.16.018</t>
  </si>
  <si>
    <t>Pembinaan UKS/LSS</t>
  </si>
  <si>
    <t>102.12027.16.018.5.2.1</t>
  </si>
  <si>
    <t>102.12027.16.018.5.2.1.1</t>
  </si>
  <si>
    <t>Honorarium PNS</t>
  </si>
  <si>
    <t>102.12027.16.018.5.2.1.1.01</t>
  </si>
  <si>
    <t>Honorarium panitia pelaksanan kegiatan</t>
  </si>
  <si>
    <t>102.12027.16.018.5.2.2</t>
  </si>
  <si>
    <t>102.12027.16.018.5.2.2.01</t>
  </si>
  <si>
    <t>102.12027.16.018.5.2.2.01.01</t>
  </si>
  <si>
    <t>102.12027.16.018.5.2.2.06</t>
  </si>
  <si>
    <t>102.12027.16.018.5.2.2.06.02</t>
  </si>
  <si>
    <t>Belanja penggandaan</t>
  </si>
  <si>
    <t>102.12027.16.018.5.2.2.11</t>
  </si>
  <si>
    <t>102.12027.16.018.5.2.2.11.02</t>
  </si>
  <si>
    <t>106,12027,21</t>
  </si>
  <si>
    <t>Program Perencanaan Pembangunan Daerah</t>
  </si>
  <si>
    <t>106,12027,21,060</t>
  </si>
  <si>
    <t>Penyusunan dan Pelaporan Dokumen Perencanaan</t>
  </si>
  <si>
    <t>106,12027,21,060.5.2.2</t>
  </si>
  <si>
    <t>106,12027,21,060.5.2.2.01</t>
  </si>
  <si>
    <t>106,12027,21,060.5.2.2.01.01</t>
  </si>
  <si>
    <t>106,12027,21,060.5.2.2.06</t>
  </si>
  <si>
    <t>106,12027,21,060.5.2.2.06.02</t>
  </si>
  <si>
    <t>108,12027,16</t>
  </si>
  <si>
    <t>Program Pengendalian Pencemaran  dan Perusakan Lingku Hidup</t>
  </si>
  <si>
    <t>108,12027,16,037</t>
  </si>
  <si>
    <t>Failitasi Gerakan Budaya Sehat dan Kebersihan Lingkungan</t>
  </si>
  <si>
    <t>108,12027,16,037.2.2</t>
  </si>
  <si>
    <t>108,12027,16,037.2.2.06</t>
  </si>
  <si>
    <t>108,12027,16,037.2.2.06.03</t>
  </si>
  <si>
    <t>Belanja Dokumentasi</t>
  </si>
  <si>
    <t>108,12027,16,037.2.2.11</t>
  </si>
  <si>
    <t>108,12027,16,037.2.2.11.02</t>
  </si>
  <si>
    <t>Belabja makan minum kegiatan</t>
  </si>
  <si>
    <t>110,12027,15</t>
  </si>
  <si>
    <t>Program Penataan Administrasi Kependudukan</t>
  </si>
  <si>
    <t>110,12027,15,035</t>
  </si>
  <si>
    <t>Fasilitasi adminstrasi Kependudukan</t>
  </si>
  <si>
    <t>110,12027,15,035.5.2.2</t>
  </si>
  <si>
    <t>110,12027,15,035.5.2.2.01</t>
  </si>
  <si>
    <t>110,12027,15,035.5.2.2.01.01</t>
  </si>
  <si>
    <t>110,12027,15,035.5.2.2.06</t>
  </si>
  <si>
    <t>110,12027,15,035.5.2.2.06,02</t>
  </si>
  <si>
    <t>Belanja  penggandaan</t>
  </si>
  <si>
    <t>110,12027,15,035.5.2.2.11</t>
  </si>
  <si>
    <t>110,12027,15,035.5.2.2.11.02</t>
  </si>
  <si>
    <t>111,12027,16</t>
  </si>
  <si>
    <t>Program Penguatan Kelembagaan Pengurusan Gender dan Anak</t>
  </si>
  <si>
    <t>111,12027,16,020</t>
  </si>
  <si>
    <t>Fasilitasi Kesejahteraan Keluarga ( PKK )</t>
  </si>
  <si>
    <t>111,12027,16,020.5.2.2</t>
  </si>
  <si>
    <t>111,12027,16,020.5.2.2.01</t>
  </si>
  <si>
    <t>111,12027,16,020.5.2.2.01.01</t>
  </si>
  <si>
    <t>111,12027,16,020.5.2.2.06</t>
  </si>
  <si>
    <t>111,12027,16,020.5..2.2.06.02</t>
  </si>
  <si>
    <t>111,12027,16,020.5..2.2.11</t>
  </si>
  <si>
    <t>111,12027,16,020.5.2.2.11.02</t>
  </si>
  <si>
    <t>113,12027,25</t>
  </si>
  <si>
    <t>Program Pencegahan dan Kesiap siagaan</t>
  </si>
  <si>
    <t>113,12027,25,005</t>
  </si>
  <si>
    <t>Pemantauan dan Penyebarluasan Informasi Bencana Alam</t>
  </si>
  <si>
    <t>113,12027,25,005.5.2.2</t>
  </si>
  <si>
    <t>113,12027,25,005.5.2.2.01</t>
  </si>
  <si>
    <t>113,12027,25,005.5.2.2.01.01</t>
  </si>
  <si>
    <t>113,12027,25,005.5.2.2.11</t>
  </si>
  <si>
    <t>113,12027,25,005.5.2.2.11.02</t>
  </si>
  <si>
    <t>117,12027,19</t>
  </si>
  <si>
    <t>Program Pengembangan Nilai Keagamaan</t>
  </si>
  <si>
    <t>117,12027,19,001</t>
  </si>
  <si>
    <t>Fasilitasi Kegiatan Keagamaan</t>
  </si>
  <si>
    <t>117,12027,19,001.5.2.2</t>
  </si>
  <si>
    <t>117,12027,19,001.5.2.2.01</t>
  </si>
  <si>
    <t>117,12027,19,001.5.2.2.01.01</t>
  </si>
  <si>
    <t>117,12027,19,001.5.2.2.06</t>
  </si>
  <si>
    <t>117,12027,19,001.5.2.2.06.02</t>
  </si>
  <si>
    <t>117,12027,19,001.5.2.2.11</t>
  </si>
  <si>
    <t>117,12027,19,001.5.2.2.11.05</t>
  </si>
  <si>
    <t>Belabja makan dan minum kegiatan</t>
  </si>
  <si>
    <t>117,12027,19,003</t>
  </si>
  <si>
    <t>Pembinaan Kerukunan Umat Beragama</t>
  </si>
  <si>
    <t>117,12027,19,003.5.2.1</t>
  </si>
  <si>
    <t>117,12027,19,003.5.2.1.01</t>
  </si>
  <si>
    <t>117,12027,19,003.5.2.1.01.01</t>
  </si>
  <si>
    <t>Honorarium Panitia Pelaksana Kegiatan</t>
  </si>
  <si>
    <t>117,12027,19,003.5.2.2</t>
  </si>
  <si>
    <t>117,12027,19,003.5.2.2.01</t>
  </si>
  <si>
    <t>117,12027,19,003.5.2.2.01.01</t>
  </si>
  <si>
    <t>117,12027,19,003.5.2.2.06</t>
  </si>
  <si>
    <t>117,12027,19,003.5.2.2.06,02</t>
  </si>
  <si>
    <t>117,12027,19,003.5.2.2.11</t>
  </si>
  <si>
    <t>117,12027,19,003.5.2.2.11.05</t>
  </si>
  <si>
    <t>119.12027.16</t>
  </si>
  <si>
    <t>Program Pemelihrn Kantantibmas dan PencegahanTindak Kriminal</t>
  </si>
  <si>
    <t>Honorarium panitia pelaksana kegiatan</t>
  </si>
  <si>
    <t>Honorarium non PNS</t>
  </si>
  <si>
    <t>119.12027.16.006</t>
  </si>
  <si>
    <t>Pembinaab Hansip/Linmas Desa</t>
  </si>
  <si>
    <t>119.12027.16.006.5.2.1</t>
  </si>
  <si>
    <t>119.12027.16.006.5.2.1.1</t>
  </si>
  <si>
    <t>119.12027.16.006.5.2.1.1.01</t>
  </si>
  <si>
    <t>119.12027.16.006.5.2.2</t>
  </si>
  <si>
    <t>119.12027.16.006.5.2.2.01</t>
  </si>
  <si>
    <t>119.12027.16.006.5.2.2.01.01</t>
  </si>
  <si>
    <t>119.12027.16.006.5.2.2.06</t>
  </si>
  <si>
    <t>119.12027.16.006.5.2.2.06.02</t>
  </si>
  <si>
    <t>119.12027.16.006.5.2.2.11</t>
  </si>
  <si>
    <t>119.12027.16.006.5.2.2.11.05</t>
  </si>
  <si>
    <t>119.12027.16.006.5.2.2.17</t>
  </si>
  <si>
    <t>Belanja kursus,platihan,sosialisasi dan bimbingan tehnis</t>
  </si>
  <si>
    <t>119.12027.16.006.5.2.2.17.03</t>
  </si>
  <si>
    <t>belanja transpotasi</t>
  </si>
  <si>
    <t>119.12027.16.006.5.2.2.17.04</t>
  </si>
  <si>
    <t>Honorarium tenaga ahli/instruktur/nara sumber</t>
  </si>
  <si>
    <t>120.12027.01</t>
  </si>
  <si>
    <t>Program Pelayanan Administrasi Perkantoran</t>
  </si>
  <si>
    <t>120.12027.01.002</t>
  </si>
  <si>
    <t>Penyediaan jasa komunikasi, sumber daya air dan listrik</t>
  </si>
  <si>
    <t>120.12027.01.002.5.2.2</t>
  </si>
  <si>
    <t>120.12027.01.002.5.2.2.03</t>
  </si>
  <si>
    <t>Belanja jasa kantor</t>
  </si>
  <si>
    <t>120.12027.01.002.5.2.2.03.01</t>
  </si>
  <si>
    <t>Belanja telepon</t>
  </si>
  <si>
    <t>120.12027.01.002.5.2.2.03.03</t>
  </si>
  <si>
    <t>Belanja listrik</t>
  </si>
  <si>
    <t>120.12027.01.008</t>
  </si>
  <si>
    <t>Penyediaan jasa kebersihan kantor</t>
  </si>
  <si>
    <t>120.12027.01.008.5.2.1</t>
  </si>
  <si>
    <t>120.12027.01.008.5.2.1.02</t>
  </si>
  <si>
    <t>120.12027.01.008.5.2.1.02.03</t>
  </si>
  <si>
    <t>Upah tenaga kerja</t>
  </si>
  <si>
    <t>120.12027.01.008.5.2.2</t>
  </si>
  <si>
    <t>120.12027.01.008.5.2.2.01</t>
  </si>
  <si>
    <t>120.12027.01.008.5.2.2.01.05</t>
  </si>
  <si>
    <t>Belanja peralatan kebersihan dan bahna pembersih</t>
  </si>
  <si>
    <t>120.12027.01.010</t>
  </si>
  <si>
    <t>Penyediaan alat tulis kantor</t>
  </si>
  <si>
    <t>120.12027.01.010.5.2.2</t>
  </si>
  <si>
    <t>120.12027.01.010.5.2.2.01</t>
  </si>
  <si>
    <t>120.12027.01.010.5.2.2.01.01</t>
  </si>
  <si>
    <t>Belanja alat tulis kantor</t>
  </si>
  <si>
    <t>120.12027.01.010.5.2.2.01.04</t>
  </si>
  <si>
    <t>Belanja prangko,materai dan bena pos lainnya</t>
  </si>
  <si>
    <t>120.12027.01.011</t>
  </si>
  <si>
    <t>Penyediaan barang cetakan dan penggandaan</t>
  </si>
  <si>
    <t>120.12027.01.011.5.2.2</t>
  </si>
  <si>
    <t>120.12027.01.011.5.2.2.06</t>
  </si>
  <si>
    <t>120.12027.01.011.5.2.2.06.01</t>
  </si>
  <si>
    <t xml:space="preserve">Belanja cetak </t>
  </si>
  <si>
    <t>120.12027.01.011.5.2.2.06.02</t>
  </si>
  <si>
    <t>120.12027.01.012</t>
  </si>
  <si>
    <t>Penyediaan komponen instalasi listrik/penerangan bangunan kantor</t>
  </si>
  <si>
    <t>120.12027.01.012.5.2.2</t>
  </si>
  <si>
    <t>120.12027.01.012.5.2.2.01</t>
  </si>
  <si>
    <t>120.12027.01.012.5.2.2.01.03</t>
  </si>
  <si>
    <t>Belanja alat listrik dan elektronik</t>
  </si>
  <si>
    <t>120.12027.01.015</t>
  </si>
  <si>
    <t>Penyediaan bahan bacaan dan peraturan perundang-undangan</t>
  </si>
  <si>
    <t>120.12027.01.015.5.2.2</t>
  </si>
  <si>
    <t>120.12027.01.015.5.2.2.03</t>
  </si>
  <si>
    <t>120.12027.01.015.5.2.2.03.05</t>
  </si>
  <si>
    <t>Belanja surat kabar/majalah</t>
  </si>
  <si>
    <t>120.12027.01.017</t>
  </si>
  <si>
    <t>Penyediaan makanan dan minuman</t>
  </si>
  <si>
    <t>120.12027.01.017.5.2.2</t>
  </si>
  <si>
    <t>120.12027.01.017.5.2.2.11</t>
  </si>
  <si>
    <t>Belanja makan minum</t>
  </si>
  <si>
    <t>120.12027.01.017.5.2.2.11,01</t>
  </si>
  <si>
    <t>Belanja makan minum harian pegawai</t>
  </si>
  <si>
    <t>120.12027.01.017.5.2.2.11.06</t>
  </si>
  <si>
    <t>Belanja makan minum Satpol</t>
  </si>
  <si>
    <t>120.12027.01.018</t>
  </si>
  <si>
    <t>Rapat-rapat Koordinasi dan konsultasi ke luar Daerah</t>
  </si>
  <si>
    <t>120.12027.01.018.5.2.2</t>
  </si>
  <si>
    <t>120.12027.01.018.5.2.2.15</t>
  </si>
  <si>
    <t>Belanja perjalanan dinas</t>
  </si>
  <si>
    <t>120.12027.01.018.5.2.2.15.02</t>
  </si>
  <si>
    <t>Belanja perjalanan dinas luar daerah</t>
  </si>
  <si>
    <t>120.12027.01.019</t>
  </si>
  <si>
    <t>Rapat-rapat Koordinasi dan konsultasi dalam Daerah</t>
  </si>
  <si>
    <t>120.12027.01.019.5.2.2</t>
  </si>
  <si>
    <t>120.12027.01.019.5.2.2.15</t>
  </si>
  <si>
    <t>120.12027.01.019.5.2.2.15,01</t>
  </si>
  <si>
    <t>Belanja perjalanan dinas dalam daerah</t>
  </si>
  <si>
    <t>120,12027,01,021</t>
  </si>
  <si>
    <t>Jasa Pelayanan Perkantoran</t>
  </si>
  <si>
    <t>120,12027,01,021.5.2.1</t>
  </si>
  <si>
    <t>120,12027,01,021.5.2.1.03</t>
  </si>
  <si>
    <t xml:space="preserve">Uang Lembur </t>
  </si>
  <si>
    <t>120,12027,01,021.5.2.1.03.01</t>
  </si>
  <si>
    <t>Uang Lembur PNS</t>
  </si>
  <si>
    <t>120.12027.02</t>
  </si>
  <si>
    <t>Program Peningkatan Sarana dan Prasarana Aparatur</t>
  </si>
  <si>
    <t>120.12027.02.007</t>
  </si>
  <si>
    <t>Pengadaan perlengkapan gedung kantor</t>
  </si>
  <si>
    <t>120.12027.02.007.5.2.3</t>
  </si>
  <si>
    <t>BELANJA MODAL</t>
  </si>
  <si>
    <t>120.12027.02.007.5.2.3.11</t>
  </si>
  <si>
    <t>Belanja modal pengadaan perlengkapan kantor</t>
  </si>
  <si>
    <t>120.12027.02.007.5.2.3.11,02</t>
  </si>
  <si>
    <t>Pengadaan Almari</t>
  </si>
  <si>
    <t>120.12027.02.007.5.2.3.13</t>
  </si>
  <si>
    <t>Belanja modal pengadaan mebelair</t>
  </si>
  <si>
    <t>120.12027.02.007.5.2.3.13.02</t>
  </si>
  <si>
    <t>Belanja modal pengadaan meja rapat</t>
  </si>
  <si>
    <t>120.12027.02.007.5.2.3.13.09</t>
  </si>
  <si>
    <t>Belanja modal pengadaan Rak buku/TV/Kembang</t>
  </si>
  <si>
    <t>120.12027.02.007.5.2.3.13.10</t>
  </si>
  <si>
    <t>Belanja modal pengadan kursi tamu</t>
  </si>
  <si>
    <t>120.12027.02.009</t>
  </si>
  <si>
    <t>Pengadaan peralatan gedung kantor</t>
  </si>
  <si>
    <t>120.12027.02.009.5.2.3</t>
  </si>
  <si>
    <t>120.12027.02.009.5.2.3.12</t>
  </si>
  <si>
    <t>Belanja modal pengadaan komputer</t>
  </si>
  <si>
    <t>120.12027.02.009.5.2.3.12.03</t>
  </si>
  <si>
    <t>Belanja modal pengadaan leptop/not book</t>
  </si>
  <si>
    <t>120.12027.02.021</t>
  </si>
  <si>
    <t>Pemeliharaan rutin/berkala rumah dinas</t>
  </si>
  <si>
    <t>120.12027.02.021.5.2.1</t>
  </si>
  <si>
    <t>120.12027.02.021.5.2.1.02</t>
  </si>
  <si>
    <t>120.12027.02.021.5.2.1.02.03</t>
  </si>
  <si>
    <t>120.12027.02.021.5.2.2</t>
  </si>
  <si>
    <t>120.12027.02.021.5.2.2.02</t>
  </si>
  <si>
    <t>Belanja bahan /material</t>
  </si>
  <si>
    <t>120.12027.02.021.5.2.2.02.01</t>
  </si>
  <si>
    <t>Belanja bahan bahan bangnan</t>
  </si>
  <si>
    <t>120.12027.02.022</t>
  </si>
  <si>
    <t>Pemeliharaan rutin/berkala gedung kantor</t>
  </si>
  <si>
    <t>120.12027.02.022.5.2.1</t>
  </si>
  <si>
    <t>120.12027.02.022.5.2.1.02</t>
  </si>
  <si>
    <t>120.12027.02.022.5.2.1.02.03</t>
  </si>
  <si>
    <t>120.12027.02.022.5.2.2</t>
  </si>
  <si>
    <t>120.12027.02.022.5.2.2.02</t>
  </si>
  <si>
    <t>120.12027.02.022.5.2.2.02.01</t>
  </si>
  <si>
    <t>120.12027.020.24</t>
  </si>
  <si>
    <t>Pemeliharaan rutin/berkala kendaraan dinas/operasional</t>
  </si>
  <si>
    <t>120.12027.020.24.5.2.2.</t>
  </si>
  <si>
    <t>120.12027.020.24.5.2.2.05</t>
  </si>
  <si>
    <t>Belanja Perawatan Kendaraan Bermotor</t>
  </si>
  <si>
    <t>120.12027.020.24.5.2.2.05.01</t>
  </si>
  <si>
    <t>Belanja Jasa Servis</t>
  </si>
  <si>
    <t>120.12027.020.24.5.2.2.05.02</t>
  </si>
  <si>
    <t>Belanja Penggantian Suku Cadang</t>
  </si>
  <si>
    <t>120.12027.020.24.5.2.2.05.03</t>
  </si>
  <si>
    <t>Belanja Bahan Bakar Minyak/Gas dan pelumas</t>
  </si>
  <si>
    <t>120.12027.020.24.5.2.2.05.05</t>
  </si>
  <si>
    <t>Belanja Surat Tanda Nomor Kendaraan</t>
  </si>
  <si>
    <t>120.12027.02.026</t>
  </si>
  <si>
    <t>Pemeliharaan rutin/berkala perlengkapan gedung kantor</t>
  </si>
  <si>
    <t>120.12027.02.026.5.2.2</t>
  </si>
  <si>
    <t>120.12027.02.026.5.2.2.03</t>
  </si>
  <si>
    <t>120.12027.02.026.5.2.2.03.19</t>
  </si>
  <si>
    <t>Belanja Jasa Servis perlengkapan gedung kantor</t>
  </si>
  <si>
    <t>120.12027.02.028</t>
  </si>
  <si>
    <t>Pemeliharaan rutin/berkala peralatan gedung kantor</t>
  </si>
  <si>
    <t>120.12027.02.028.5.2.2</t>
  </si>
  <si>
    <t>120.12027.02.028.5.2.2.03</t>
  </si>
  <si>
    <t>120.12027.02.028.5.2.2.03.19</t>
  </si>
  <si>
    <t>Belanja Jasa Servis peralatan gedung kantor</t>
  </si>
  <si>
    <t>120.12027.02.061</t>
  </si>
  <si>
    <t>Pengadaan  sarana dan prasarana pendukung gedung kantor</t>
  </si>
  <si>
    <t>120.12027.02.061.5.2.1</t>
  </si>
  <si>
    <t>120.12027.02.061.5.2.1.01</t>
  </si>
  <si>
    <t>120.12027.02.061.5.2.1.01.01</t>
  </si>
  <si>
    <t>120.12027.02.061.5.2.1.01.02</t>
  </si>
  <si>
    <t>Honorarium tim pengadaan barang/jasa</t>
  </si>
  <si>
    <t>120.12027.02.061.5.2.1.01.03</t>
  </si>
  <si>
    <t>Honorarium tim penerima hasil pekerjaan</t>
  </si>
  <si>
    <t>120.12027.02.061.5.2.2</t>
  </si>
  <si>
    <t>120.12027.02.061.5.2.2.01</t>
  </si>
  <si>
    <t>120.12027.02.061.5.2.2.01.01</t>
  </si>
  <si>
    <t>120.12027.02.061.5.2.2.15</t>
  </si>
  <si>
    <t>Belanja Perjalanan Dinas</t>
  </si>
  <si>
    <t>120.12027.02.061.5.2.2.15.01</t>
  </si>
  <si>
    <t>Perjalanan dinas dalam daerah</t>
  </si>
  <si>
    <t>120.12027.02.061.5.2.3</t>
  </si>
  <si>
    <t>120.12027.02.061.5.2.3.26</t>
  </si>
  <si>
    <t>Belanja modal pengadan Konstriuksi/pembelian bangunan</t>
  </si>
  <si>
    <t>120.12027.02.061.5.2.3.26.31</t>
  </si>
  <si>
    <t>Belanja pengadaan konstruksi halaman kantor</t>
  </si>
  <si>
    <t>120.12027.03</t>
  </si>
  <si>
    <t>Program peningkatan disiplin aparatur</t>
  </si>
  <si>
    <t>120.12027.03.002</t>
  </si>
  <si>
    <t>Pengadaan pakaian dinas beserta perlengkapannya</t>
  </si>
  <si>
    <t>120.12027.03.002.5.2.2</t>
  </si>
  <si>
    <t>120.12027.03.002.5.2.2.12</t>
  </si>
  <si>
    <t>Belanja pakaian dinas dan antributnya</t>
  </si>
  <si>
    <t>120.12027.03.002.5.2.2.12.04</t>
  </si>
  <si>
    <t>Belanja pakaian dinas harian ( PDH )</t>
  </si>
  <si>
    <t>120.12027.17</t>
  </si>
  <si>
    <t>Program Peningktn dan Pengembangan Pengelolaan Keu Daerah</t>
  </si>
  <si>
    <t>120.12027.17.059</t>
  </si>
  <si>
    <t>Koordinasi pengembangan potensi Desa/Kelurhn</t>
  </si>
  <si>
    <t>120.12027.17.059.5.2.1</t>
  </si>
  <si>
    <t>120.12027.17.059.5.2.1.01</t>
  </si>
  <si>
    <t>Honorarium  PNS</t>
  </si>
  <si>
    <t>120.12027.17.059.5.2.1.01.01</t>
  </si>
  <si>
    <t>120.12027.17.059.5.2.1.02</t>
  </si>
  <si>
    <t>Honorarium Non PNS</t>
  </si>
  <si>
    <t>120.12027.17.059.5.2.1.02.02</t>
  </si>
  <si>
    <t>Honorarium  pegwai honorer/tidak tetap</t>
  </si>
  <si>
    <t>120.12027.17.059.5.2.2</t>
  </si>
  <si>
    <t>120.12027.17.059.5.2.2.01</t>
  </si>
  <si>
    <t>120.12027.17.059.5.2.2.01.01</t>
  </si>
  <si>
    <t>120.12027.17.059.5.2.2.06</t>
  </si>
  <si>
    <t>120.12027.17.059.5.2.2.06.02</t>
  </si>
  <si>
    <t>120.12027.19</t>
  </si>
  <si>
    <t>Program Pembinaan dan Fasilitasi Pengelolaan Keuangan Desa</t>
  </si>
  <si>
    <t>120.12027.19.004</t>
  </si>
  <si>
    <t>Fasilitasi dan Evaluasi Perdes tentang APBDES</t>
  </si>
  <si>
    <t>120.12027.19.004.5.2.2</t>
  </si>
  <si>
    <t>120.12027.19.004.5.2.2.01.</t>
  </si>
  <si>
    <t>120.12027.19.004.5.2.2.01.01</t>
  </si>
  <si>
    <t>120.12027.19.004.5.2.2.06.</t>
  </si>
  <si>
    <t>120.12027.19.004.5.2.2.06.02</t>
  </si>
  <si>
    <t>120.12027.19.004.5.2.2.11.</t>
  </si>
  <si>
    <t>120.12027.19.004.5.2.2.11.02</t>
  </si>
  <si>
    <t>120.12027.19.019</t>
  </si>
  <si>
    <t>Fasilitasi  Dana Transfer</t>
  </si>
  <si>
    <t>120.12027.19.019.5.2.1</t>
  </si>
  <si>
    <t>120.12027.19.019.5.2.1.01</t>
  </si>
  <si>
    <t>120.12027.19.019.5.2.1.01.01</t>
  </si>
  <si>
    <t>120.12027.19.019.5.2.2</t>
  </si>
  <si>
    <t>120.12027.19.019.5.2.2.01</t>
  </si>
  <si>
    <t>120.12027.19.019.5.2.2.01.01</t>
  </si>
  <si>
    <t>120.12027.19.019.5.2.2.06</t>
  </si>
  <si>
    <t>120.12027.19.019.5.2.2.06.02</t>
  </si>
  <si>
    <t>120.12027.19.019.5.2.2.11</t>
  </si>
  <si>
    <t>120.12027.19.019.5.2.2.11.02</t>
  </si>
  <si>
    <t>120.12027.20</t>
  </si>
  <si>
    <t>Prog. Pening. sistim pengawasan internal &amp; pengend. Pelak. kebijakanKDH</t>
  </si>
  <si>
    <t>120.12027.20.125</t>
  </si>
  <si>
    <t>Fasilitasi dan Verifikasi administrasi terpadu Kec. ( PATEN )</t>
  </si>
  <si>
    <t>120.12027.20.125.5.2.2</t>
  </si>
  <si>
    <t>120.12027.20.125.5.2.2.01</t>
  </si>
  <si>
    <t>120.12027.20.125.5.2.2.01.01</t>
  </si>
  <si>
    <t>120.12027.20.125.5.2.2.06</t>
  </si>
  <si>
    <t>120.12027.20.125.5.2.2.06.01</t>
  </si>
  <si>
    <t>Belanja cetak</t>
  </si>
  <si>
    <t>120.12027.20.125.5.2.2.06.02</t>
  </si>
  <si>
    <t>Belanja dokumentasi</t>
  </si>
  <si>
    <t>120.12027.20.125.5.2.2.11</t>
  </si>
  <si>
    <t>120.12027.20.125.5.2.2.11.02</t>
  </si>
  <si>
    <t>120.12027.20.125.5.2.2.11.05</t>
  </si>
  <si>
    <t>Belabja makan minum Kegiatan</t>
  </si>
  <si>
    <t>120.12027.20.125.5.2.2.17</t>
  </si>
  <si>
    <t>Belanja kursusu,pelatihan,sosialisas dan bimbingan tehnis</t>
  </si>
  <si>
    <t>120.12027.20.125.5.2.2.17.03</t>
  </si>
  <si>
    <t>Belanja transportasi</t>
  </si>
  <si>
    <t>120.12027.20.125.5.2.2.17.04</t>
  </si>
  <si>
    <t>Honorarium tenaga ahli/Instruktur/Narasumber</t>
  </si>
  <si>
    <t>120.12027.20.135</t>
  </si>
  <si>
    <t>Rakor koordinasi pelaksanaan pembangunan Tingkat Kecamatan</t>
  </si>
  <si>
    <t>120.12027.20.135.5.2.2</t>
  </si>
  <si>
    <t>120.12027.20.135.5.2.2.01</t>
  </si>
  <si>
    <t>120.12027.20.135.5.2.2.01.01</t>
  </si>
  <si>
    <t>120.12027.20.135.5.2.2.06</t>
  </si>
  <si>
    <t>120.12027.20.135.5.2.2.06.02</t>
  </si>
  <si>
    <t>120.12027.20.135.5.2.2.11</t>
  </si>
  <si>
    <t>120.12027.20.135.5.2.2.11.02</t>
  </si>
  <si>
    <t>120.12027.28</t>
  </si>
  <si>
    <t>Program Peningkatan Kapasitas Aparatur Pemerintah Desa</t>
  </si>
  <si>
    <t>120.12027.28.001</t>
  </si>
  <si>
    <t>Fasilitasi kegiatan pengisian Kades dan Perdes</t>
  </si>
  <si>
    <t>120.12027.28.001.5.2.2</t>
  </si>
  <si>
    <t>120.12027.28.001.5.2.2.01</t>
  </si>
  <si>
    <t>120.12027.28.001.5.2.2.01.01</t>
  </si>
  <si>
    <t>120.12027.28.001.5.2.2.06</t>
  </si>
  <si>
    <t>120.12027.28.001.5.2.2.06.02</t>
  </si>
  <si>
    <t>120.12027.28.001.5.2.2.06.03</t>
  </si>
  <si>
    <t>120.12027.28.001.5.2.2.11</t>
  </si>
  <si>
    <t>120.12027.28.001.5.2.2.11.02</t>
  </si>
  <si>
    <t>120.12027.28.002</t>
  </si>
  <si>
    <t>Rapat Koordinasi Kades dan Perdes</t>
  </si>
  <si>
    <t>120.12027.28.002.5.2.2</t>
  </si>
  <si>
    <t>120.12027.28.002.5.2.2.01</t>
  </si>
  <si>
    <t>120.12027.28.002.5.2.2.01.01</t>
  </si>
  <si>
    <t>120.12027.28.002.5.2.2.06</t>
  </si>
  <si>
    <t>120.12027.28.002.5.2.2.06.02</t>
  </si>
  <si>
    <t>120.12027.28.002.5.2.2.11</t>
  </si>
  <si>
    <t>120.12027.28.002.5.2.2.11.02</t>
  </si>
  <si>
    <t>120.12027.28.018</t>
  </si>
  <si>
    <t>Pelatihan Aparatur Pemerintah Desa/Kelurahan</t>
  </si>
  <si>
    <t>120.12027.28.018.5.2.2</t>
  </si>
  <si>
    <t>120.12027.28.018.5.2.2.01</t>
  </si>
  <si>
    <t>120.12027.28.018.5.2.2.01.01</t>
  </si>
  <si>
    <t>120.12027.28.018.5.2.2.06</t>
  </si>
  <si>
    <t>120.12027.28.018.5.2.2.06.02</t>
  </si>
  <si>
    <t>120.12027.28.018.5.2.2.11</t>
  </si>
  <si>
    <t>120.12027.28.018.5.2.2.11.02</t>
  </si>
  <si>
    <t>120.12027.28.018.5.2.2.17</t>
  </si>
  <si>
    <t>120.12027.28.018.5.2.2.17.03</t>
  </si>
  <si>
    <t>120.12027.16</t>
  </si>
  <si>
    <t>Program Peningkatan Ketahanan Pangan Pertanian/Perkebunan</t>
  </si>
  <si>
    <t>120.12027.16,032</t>
  </si>
  <si>
    <t>Pendampingan program raskin</t>
  </si>
  <si>
    <t>120.12027.16,032.5.2.2</t>
  </si>
  <si>
    <t>120.12027.16,032.5.2.2.02</t>
  </si>
  <si>
    <t>Belanja bahan / Material</t>
  </si>
  <si>
    <t>120.12027.16,032.5.2.2.02.08</t>
  </si>
  <si>
    <t>120.12027.16,032.5.2.2.06</t>
  </si>
  <si>
    <t>120.12027.16,032.5.2.2.06.02</t>
  </si>
  <si>
    <t>120.12027.16,032.5.2.2.06.03</t>
  </si>
  <si>
    <t>120.12027.16,032.5.2.2.11</t>
  </si>
  <si>
    <t>120.12027.16,032.5.2.2.11.02</t>
  </si>
  <si>
    <t>122,12027,15</t>
  </si>
  <si>
    <t>Program Peningkatan Keberdayaan Masyarakat Pedesaan</t>
  </si>
  <si>
    <t>122,12027,15,001</t>
  </si>
  <si>
    <t>Pemberdayaan Lembaga dan Organisasi Masyarakat Pedesaan</t>
  </si>
  <si>
    <t>120.12027.15,001.5.2.2</t>
  </si>
  <si>
    <t>120.12027.15,001.5.2.2.01</t>
  </si>
  <si>
    <t>120.12027.15,001.5.2.2.01.01</t>
  </si>
  <si>
    <t>120.12027.15,001.5.2.2.06</t>
  </si>
  <si>
    <t>120.12027.15,001.5.2.2.06.02</t>
  </si>
  <si>
    <t>120.12027.15,001.5.2.2.11</t>
  </si>
  <si>
    <t>120.12027.15,001.5.2.2.11.02</t>
  </si>
  <si>
    <t>122,12027,15,013</t>
  </si>
  <si>
    <t>Fasilitasi pendampingan desa binaan</t>
  </si>
  <si>
    <t>122,12027,15,013.5.2.1</t>
  </si>
  <si>
    <t>122,12027,15,013.5.2.1.01</t>
  </si>
  <si>
    <t>122,12027,15,013.5.2.1.01.01</t>
  </si>
  <si>
    <t>120.12027.15,013.5.2.2</t>
  </si>
  <si>
    <t>120.12027.15,013.5.2.2.01</t>
  </si>
  <si>
    <t>120.12027.15,013.5.2.2.01.01</t>
  </si>
  <si>
    <t>120.12027.15,013.5.2.2.06</t>
  </si>
  <si>
    <t>120.12027.15,013.5.2.2.06.02</t>
  </si>
  <si>
    <t>120.12027.15,013.5.2.2.11</t>
  </si>
  <si>
    <t>120.12027.15,013.5.2.2.11.02</t>
  </si>
  <si>
    <t>122,12027,17</t>
  </si>
  <si>
    <t>Program Peningktn Partisipasi Masyarakat dlm Membangun Ds/Kel</t>
  </si>
  <si>
    <t>122,12027,17,028</t>
  </si>
  <si>
    <t>Fasilitasi penyusunan RKP Desa</t>
  </si>
  <si>
    <t>120.12027.17,028.5.2.2</t>
  </si>
  <si>
    <t>120.12027.17,028.5.2.2.01</t>
  </si>
  <si>
    <t>120.12027.17,028.5.2.2.01.01</t>
  </si>
  <si>
    <t>120.12027.17,028.5.2.2.06</t>
  </si>
  <si>
    <t>120.12027.17,028.5.2.2.06.02</t>
  </si>
  <si>
    <t>120.12027.17,028.5.2.2.11</t>
  </si>
  <si>
    <t>120.12027.17,028.5.2.2.11.02</t>
  </si>
  <si>
    <t>122,12027,17,032</t>
  </si>
  <si>
    <t>Fasilitasi dan Pelaksanaan musyawarah perencanaan pemb Ds /Kec</t>
  </si>
  <si>
    <t>122,12027,17,032.5.2.1</t>
  </si>
  <si>
    <t>122,12027,17,032.5.2.1.01</t>
  </si>
  <si>
    <t>122,12027,17,032.5.2.1.01.01</t>
  </si>
  <si>
    <t>122,12027,17,032.5.2.2</t>
  </si>
  <si>
    <t>122,12027,17,032.5.2.2.01.</t>
  </si>
  <si>
    <t>122,12027,17,032.5.2.2.01.01</t>
  </si>
  <si>
    <t>122,12027,17,032.5.2.2.02</t>
  </si>
  <si>
    <t>Belanja bahan material</t>
  </si>
  <si>
    <t>122,12027,17,032.5.2.2.02.08</t>
  </si>
  <si>
    <t>Belanja dekorasi/publikasi</t>
  </si>
  <si>
    <t>122,12027,17,032.5.2.2.06</t>
  </si>
  <si>
    <t>122,12027,17,032.5.2.2.06.02</t>
  </si>
  <si>
    <t>122,12027,17,032.5.2.2.06.03</t>
  </si>
  <si>
    <t>122,12027,17,032.5.2.2.10</t>
  </si>
  <si>
    <t>Belanja sewa perlengkapan dan peralatan</t>
  </si>
  <si>
    <t>122,12027,17,032.5.2.2.10.03</t>
  </si>
  <si>
    <t>Belanja sewa proyektor</t>
  </si>
  <si>
    <t>122,12027,17,032.5.2.2.10.07</t>
  </si>
  <si>
    <t>Belanja sewa sound siystem</t>
  </si>
  <si>
    <t>122,12027,17,032.5.2.2.11</t>
  </si>
  <si>
    <t>122,12027,17,032.5.2.2.11.02</t>
  </si>
  <si>
    <t>123,12027,15</t>
  </si>
  <si>
    <t>Program Pengembangan data/Informasi/Statistik Daerah</t>
  </si>
  <si>
    <t>123,12027,15,005</t>
  </si>
  <si>
    <t>Fasilitasi penyusunan dan pemberdayaan profil desa/kel</t>
  </si>
  <si>
    <t>120.12027.15,005.5.2.2</t>
  </si>
  <si>
    <t>120.12027.15,005.5.2.2.01</t>
  </si>
  <si>
    <t>120.12027.15,005.5.2.2.01.01</t>
  </si>
  <si>
    <t>120.12027.15,005.5.2.2.06</t>
  </si>
  <si>
    <t>120.12027.15,005.5.2.2.06.02</t>
  </si>
  <si>
    <t>120.12027.15,005.5.2.2.11</t>
  </si>
  <si>
    <t>120.12027.15,005.5.2.2.11.02</t>
  </si>
  <si>
    <t>123,12027,15,008</t>
  </si>
  <si>
    <t>Penyusunan profil Kecamatan</t>
  </si>
  <si>
    <t>120.12027.15,008.5.2.2</t>
  </si>
  <si>
    <t>120.12027.15,008.5.2.2.01</t>
  </si>
  <si>
    <t>120.12027.15,008.5.2.2.01.01</t>
  </si>
  <si>
    <t>120.12027.15,008.5.2.2.06</t>
  </si>
  <si>
    <t>120.12027.15,008.5.2.2.06.02</t>
  </si>
  <si>
    <t>120.12027.15,008.5.2.2.11</t>
  </si>
  <si>
    <t>120.12027.15,008.5.2.2.11.02</t>
  </si>
  <si>
    <t>ISMAIL</t>
  </si>
  <si>
    <t>SUMANTO</t>
  </si>
  <si>
    <t>NO</t>
  </si>
  <si>
    <t>tu</t>
  </si>
  <si>
    <t>gu</t>
  </si>
  <si>
    <t>LAPORAN REALISASI APBD</t>
  </si>
  <si>
    <t>SKOD KECAMATAN GEMAWANG</t>
  </si>
  <si>
    <t>Uraian</t>
  </si>
  <si>
    <t>Jumlah ( Rp )</t>
  </si>
  <si>
    <t>Anggaran setelah Perubahan</t>
  </si>
  <si>
    <t>Bertambah / ( Berkurang )</t>
  </si>
  <si>
    <t>Rupiah ( 4-3 )</t>
  </si>
  <si>
    <t>%</t>
  </si>
  <si>
    <t>Penjelasan</t>
  </si>
  <si>
    <t>Tidak ada kegiatan</t>
  </si>
  <si>
    <t>Surplus/Defisit )</t>
  </si>
  <si>
    <t>PENDAPATAN</t>
  </si>
  <si>
    <t>TPP Desa blm realisasi</t>
  </si>
  <si>
    <t>penghematan anggaran</t>
  </si>
  <si>
    <t>adanya mutasi pegawai</t>
  </si>
  <si>
    <t>adanya nego dengan</t>
  </si>
  <si>
    <t>pihak ke 3</t>
  </si>
  <si>
    <t>Gemawang, 31  Desember  2016</t>
  </si>
  <si>
    <t>Kepala SKPD</t>
  </si>
  <si>
    <t>Selaku</t>
  </si>
  <si>
    <t>Pejabat Pengguna Anggaran/Barang</t>
  </si>
  <si>
    <t>SUBKHAN ASHADI.S.Sos,M.Si</t>
  </si>
  <si>
    <t>NIP.19700426 199063 1 001</t>
  </si>
  <si>
    <t>DAFTAR PUNGUTAN DAN SETORAN PPh 21 TAHUN ANGGARAN 2016</t>
  </si>
  <si>
    <t>BULAN</t>
  </si>
  <si>
    <t>JUMLAH PUNGUTAN PPh 21</t>
  </si>
  <si>
    <t>JUMLAH SETORAN PPh 21</t>
  </si>
  <si>
    <t>SISA PAJAK S/D 31 DES 2016 ( PAJAK TAHUN 2016 YANG DISETOR TAHUN 2017</t>
  </si>
  <si>
    <t>SALDO</t>
  </si>
  <si>
    <t>KETERANGAN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</si>
  <si>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</si>
  <si>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</si>
  <si>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</si>
  <si>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</si>
  <si>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</si>
  <si>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</si>
  <si>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</si>
  <si>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</si>
  <si>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</si>
  <si>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</si>
  <si>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</si>
  <si>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</si>
  <si>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Total</t>
  </si>
  <si>
    <t>Gemawang, 31  Desember 2016</t>
  </si>
  <si>
    <t>Bendahara Pengeluaran</t>
  </si>
  <si>
    <t>SKPD Kecamatan Gemawang</t>
  </si>
  <si>
    <t>19801021 200901 1 001</t>
  </si>
  <si>
    <t>Mengetahui</t>
  </si>
  <si>
    <t>DAFTAR PUNGUTAN DAN SETORAN PPh 22 TAHUN ANGGARAN 2016</t>
  </si>
  <si>
    <t>JUMLAH PUNGUTAN PPh 22</t>
  </si>
  <si>
    <t>JUMLAH SETORAN PPh 22</t>
  </si>
  <si>
    <t>JUMLAH PUNGUTAN PPh 23</t>
  </si>
  <si>
    <t>JUMLAH SETORAN PPh 23</t>
  </si>
  <si>
    <t>DAFTAR PUNGUTAN DAN SETORAN PPh 23 TAHUN ANGGARAN 2016</t>
  </si>
  <si>
    <t>DAFTAR PUNGUTAN DAN SETORAN PPh Pasal 4 TAHUN ANGGARAN 2016</t>
  </si>
  <si>
    <t>JUMLAH PUNGUTAN PPh Pasal 4</t>
  </si>
  <si>
    <t>JUMLAH SETORAN PPh Pasal 4</t>
  </si>
  <si>
    <t>DAFTAR PUNGUTAN DAN SETORAN PPN TAHUN ANGGARAN 2016</t>
  </si>
  <si>
    <t>JUMLAH PUNGUTAN PPN</t>
  </si>
  <si>
    <t>JUMLAH SETORAN PPN</t>
  </si>
  <si>
    <t>DAFTAR JASA GIRO PER 31 DESEMBER 2016</t>
  </si>
  <si>
    <t>TERIMA JASA GIRO</t>
  </si>
  <si>
    <t>SETOR/PEMINDAHBUKUAN JASA GIRO</t>
  </si>
  <si>
    <t>DAFTAR RETENSI PER 31 DESEMBER 2015</t>
  </si>
  <si>
    <t>YANG SUDAH DI CAIRKAN TAHUN 2016</t>
  </si>
  <si>
    <t>KEGIATAN</t>
  </si>
  <si>
    <t>PAGU ANGGARAN</t>
  </si>
  <si>
    <t>NILAI KONTRAK</t>
  </si>
  <si>
    <t>NAMA REKANAN</t>
  </si>
  <si>
    <t>WAKTU PELAKSANAAN</t>
  </si>
  <si>
    <t>NILAI RETENSI</t>
  </si>
  <si>
    <t>NILAI REALISASI (SP2D)</t>
  </si>
  <si>
    <t>NIP. 19801021 200901 1 001</t>
  </si>
  <si>
    <t>Pejabat Penatausahaan Keuangan</t>
  </si>
  <si>
    <t>NIP. 19640919 199203 1 009</t>
  </si>
  <si>
    <t>DAFTAR RETENSI PER 31 DESEMBER 2016</t>
  </si>
  <si>
    <t>DAFTAR PENERIMAAN DAN PENGELUARAN DANA HIBAH/BANGTUAN</t>
  </si>
  <si>
    <t>TAHUN ANGGARAN 2016 ( 1 JANUARI S/D DESEMBER 2016 )</t>
  </si>
  <si>
    <t>PENERIMAAN</t>
  </si>
  <si>
    <t>PENGELUARAN</t>
  </si>
  <si>
    <t>Penerima hibah</t>
  </si>
  <si>
    <t>……………………………………..</t>
  </si>
  <si>
    <t>RINGKASAN PENGGUNAAN  DANA HIBAH/BANGTUAN</t>
  </si>
  <si>
    <t>NERACA</t>
  </si>
  <si>
    <t>KECAMATAN GEMAWANG</t>
  </si>
  <si>
    <t>TAHUN 2014</t>
  </si>
  <si>
    <t>TAHUN 2015</t>
  </si>
  <si>
    <t>ASET</t>
  </si>
  <si>
    <t>ASET LANCAR</t>
  </si>
  <si>
    <t>Kas di Kas  Umum Daerah</t>
  </si>
  <si>
    <t>Kas di bendahara pengeluaran</t>
  </si>
  <si>
    <t>Kas di bendahara penerimaan</t>
  </si>
  <si>
    <t>Kas di BLUD</t>
  </si>
  <si>
    <t>Kas di Rekening JKN</t>
  </si>
  <si>
    <t>Kas di Bendahara BOS</t>
  </si>
  <si>
    <t>Piutang bagi hasil Pajak</t>
  </si>
  <si>
    <t>Piutang Pajak</t>
  </si>
  <si>
    <t>Penyisian Piutang Pajak</t>
  </si>
  <si>
    <t>Piutang Retribusi</t>
  </si>
  <si>
    <t>Penyisian Piutang Retribusi</t>
  </si>
  <si>
    <t>Belanja Bayar dimuka</t>
  </si>
  <si>
    <t>Piutang hasil dari Pemanfaatan Kekayaan Daerah</t>
  </si>
  <si>
    <t>Piutang lain - lain</t>
  </si>
  <si>
    <t>Piutang Bunga diposito</t>
  </si>
  <si>
    <t>Bagian Lancar TPTGR</t>
  </si>
  <si>
    <t>Persediaan</t>
  </si>
  <si>
    <t>Jumlah Aset Lancar</t>
  </si>
  <si>
    <t>INVESTASI JANGKA PANJANG</t>
  </si>
  <si>
    <t>Investasi Non Permanen</t>
  </si>
  <si>
    <t>Investasi Non Permanen lainnya</t>
  </si>
  <si>
    <t>Jumlah Investasi Non Permanen</t>
  </si>
  <si>
    <t>Investasi  Permanen</t>
  </si>
  <si>
    <t>Penyertaan modal pemerintah daerah</t>
  </si>
  <si>
    <t>Jumlah Investas Permanen</t>
  </si>
  <si>
    <t>Jumlah Investasi Jangka Panjang</t>
  </si>
  <si>
    <t>ASET TETAP</t>
  </si>
  <si>
    <t>Tanah</t>
  </si>
  <si>
    <t>Peralatan dan mesin</t>
  </si>
  <si>
    <t>Penyusutan</t>
  </si>
  <si>
    <t>Gedung dan bangunan</t>
  </si>
  <si>
    <t>Jalan ,Irigasi dan Jaringan</t>
  </si>
  <si>
    <t>Aset tetap lainnya</t>
  </si>
  <si>
    <t>Konstruksi dalam pengerjaan</t>
  </si>
  <si>
    <t>Jumlah Aset Tetap</t>
  </si>
  <si>
    <t>ASET LAINNYA</t>
  </si>
  <si>
    <t>Kemitraan dengan Pihak Ketiga</t>
  </si>
  <si>
    <t>Aset Tak Berwujud</t>
  </si>
  <si>
    <t>Aset Lain</t>
  </si>
  <si>
    <t>Jumlah aset lainnya</t>
  </si>
  <si>
    <t>JUMLAH ASET</t>
  </si>
  <si>
    <t>KEWAJIBAN</t>
  </si>
  <si>
    <t>KEWAJIBAN JANGKA PENDEK</t>
  </si>
  <si>
    <t>Utang Perhitungan Pihak Ketiga ( PFK )</t>
  </si>
  <si>
    <t>Utang Bunga</t>
  </si>
  <si>
    <t>Bag. Lancar Utang Jangka Panjang</t>
  </si>
  <si>
    <t>Pendapatan diterima dimuka</t>
  </si>
  <si>
    <t>Utang Jangka Pendek Lainnya</t>
  </si>
  <si>
    <t>Jumlah Kewajiban Jangka Pendek</t>
  </si>
  <si>
    <t>KEWAJIBAN JANGKA PANJANG</t>
  </si>
  <si>
    <t xml:space="preserve"> Utang Dalam Neg-Pempus</t>
  </si>
  <si>
    <t xml:space="preserve"> Utang Dalam Neg-Pemda lainnya</t>
  </si>
  <si>
    <t xml:space="preserve"> Utang Dalam Neg-Lembaga Keuangan Bank</t>
  </si>
  <si>
    <t xml:space="preserve"> Utang Dalam Neg-Lembaga Keuangan bukan Bank</t>
  </si>
  <si>
    <t xml:space="preserve"> Utang Jangka Panjang Lainnya</t>
  </si>
  <si>
    <t>Jumlah Kewajiban Jangka Panjang</t>
  </si>
  <si>
    <t>JUMLAH KEWAJIBAN</t>
  </si>
  <si>
    <t>EKUITAS DANA</t>
  </si>
  <si>
    <t>Ekuitas</t>
  </si>
  <si>
    <t>JUMLAH EKUITAS DANA</t>
  </si>
  <si>
    <t>JUMLAH KEWAJIBAN DAN EKUITAS DANA</t>
  </si>
  <si>
    <t xml:space="preserve">CAMAT GEMAWANG </t>
  </si>
  <si>
    <t>SUBKHAN ASHADI.S.Sos,M.SI</t>
  </si>
  <si>
    <t>Pembina Tk.I/Ivb</t>
  </si>
  <si>
    <t>NIP. 19700426 199063 1 001</t>
  </si>
  <si>
    <t>Utang Belanja Pegawai</t>
  </si>
  <si>
    <t>Utang Belanja Jasa Kantor</t>
  </si>
  <si>
    <t>tgl. 30  Desember 2016</t>
  </si>
  <si>
    <t xml:space="preserve">Setor sisa GU </t>
  </si>
  <si>
    <t xml:space="preserve">Setor sisa TU </t>
  </si>
  <si>
    <t>YANG AKAN DI CAIRKAN TAHUN 2017</t>
  </si>
  <si>
    <t>CV.KARYA MANDIRI</t>
  </si>
  <si>
    <t>halaman kantor</t>
  </si>
  <si>
    <t xml:space="preserve">Belanja pengadaan konstruksi </t>
  </si>
  <si>
    <t>Pemeliharaan berkala</t>
  </si>
  <si>
    <t>Gedung  Rumah Dinas</t>
  </si>
  <si>
    <t xml:space="preserve">Gedung Kantor </t>
  </si>
  <si>
    <t>Jumlah</t>
  </si>
  <si>
    <t>CV.ADHIKA JAYA</t>
  </si>
  <si>
    <t>NOP-DES</t>
  </si>
  <si>
    <t>PER 31 DESEMBER 2016</t>
  </si>
  <si>
    <t>PEMERINTAH DAERAH KABUPATEN TEMANGGUNG</t>
  </si>
  <si>
    <t>REKAPITULASI BELANJA SKPD KECAMATAN GEMAWANG</t>
  </si>
  <si>
    <t>BAGIAN BULAN  DESEMBER 2016</t>
  </si>
  <si>
    <t>Nama Rekening</t>
  </si>
  <si>
    <t>Anggaran Setelah perubahan</t>
  </si>
  <si>
    <t>Terima SP2D</t>
  </si>
  <si>
    <t>Realisasi SPJ</t>
  </si>
  <si>
    <t>( %)</t>
  </si>
  <si>
    <t>SISA ANGGARAN</t>
  </si>
  <si>
    <t>Bulan</t>
  </si>
  <si>
    <t>s.d.</t>
  </si>
  <si>
    <t>Lalu</t>
  </si>
  <si>
    <t>Sekarang</t>
  </si>
  <si>
    <t>Rupiah</t>
  </si>
  <si>
    <t>1</t>
  </si>
  <si>
    <t>3</t>
  </si>
  <si>
    <t>4</t>
  </si>
  <si>
    <t>5</t>
  </si>
  <si>
    <t>6</t>
  </si>
  <si>
    <t>TERIMA SP2D</t>
  </si>
  <si>
    <t>Gaji/TPP</t>
  </si>
  <si>
    <t>Non Gaji</t>
  </si>
  <si>
    <t>102.12027.16.200.5.2.2.02</t>
  </si>
  <si>
    <t>Belanja bahan/Material</t>
  </si>
  <si>
    <t>102.12027.16.200.5.2.2.02.08</t>
  </si>
  <si>
    <t>Belanja Dekumentasi</t>
  </si>
  <si>
    <t>102.12027.16.018.5.2.2.02</t>
  </si>
  <si>
    <t>Belanja Bahan/Material</t>
  </si>
  <si>
    <t>102.12027.16.018.5.2.2.02.08</t>
  </si>
  <si>
    <t>102.12027.16.018.5.2.2.06.03</t>
  </si>
  <si>
    <t>110,12027,15,035.5.2.2.06.03</t>
  </si>
  <si>
    <t>111,12027,16,020.5.2.2.02</t>
  </si>
  <si>
    <t>111,12027,16,020.5.2.2.02.08</t>
  </si>
  <si>
    <t>111,12027,16,020.5..2.2.06.03</t>
  </si>
  <si>
    <t>117,12027,19,001.5.2.2.02</t>
  </si>
  <si>
    <t>117,12027,19,001.5.2.2.02.08</t>
  </si>
  <si>
    <t>117,12027,19,001.5.2.2.06.03</t>
  </si>
  <si>
    <t>117,12027,19,003.5.2.2.02</t>
  </si>
  <si>
    <t>117,12027,19,003.5.2.2.02.08</t>
  </si>
  <si>
    <t>117,12027,19,003.5.2.2.06.03</t>
  </si>
  <si>
    <t>119.12027.16.004</t>
  </si>
  <si>
    <t>Peningktn kapasitas aprt dlm rangka pelak. siskamswakarsa di daerah</t>
  </si>
  <si>
    <t>119.12027.16.004.5.2.1</t>
  </si>
  <si>
    <t>119.12027.16.004.5.2.1.01</t>
  </si>
  <si>
    <t>119.12027.16.004.5.2.1.01.01</t>
  </si>
  <si>
    <t>119.12027.16.004.5.2.1.02</t>
  </si>
  <si>
    <t>119.12027.16.004.5.2.1.02.04</t>
  </si>
  <si>
    <t>Honorarium  pelaksana kegiatan</t>
  </si>
  <si>
    <t>119.12027.16.004.5.2.2</t>
  </si>
  <si>
    <t>119.12027.16.004.5.2.2.01</t>
  </si>
  <si>
    <t>119.12027.16.004.5.2.2.01.01</t>
  </si>
  <si>
    <t>119.12027.16.004.5.2.2.11</t>
  </si>
  <si>
    <t>119.12027.16.004.5.2.2.11.02</t>
  </si>
  <si>
    <t>119.12027.16.004.5.2.2.15</t>
  </si>
  <si>
    <t>Perjalanan Dinas</t>
  </si>
  <si>
    <t>119.12027.16.004.5.2.2.15.01</t>
  </si>
  <si>
    <t>Perjalanan Dinas dalam Daerah</t>
  </si>
  <si>
    <t>120.12027.02.007.5.2.3.11.04</t>
  </si>
  <si>
    <t>Belanja modal pengadaan Filing Kabinet</t>
  </si>
  <si>
    <t>120.12027.20.125.5.2.2.06.03</t>
  </si>
  <si>
    <t>120.12027.28.002.5.2.2.06.03</t>
  </si>
  <si>
    <t>120.12027.28.018.5.2.2.06.03</t>
  </si>
  <si>
    <t>120.12027.28.019</t>
  </si>
  <si>
    <t>Fasilitasi pengisian BPD dan pelantikan BPD antar waktu</t>
  </si>
  <si>
    <t>120.12027.28.019.5.2.2</t>
  </si>
  <si>
    <t>120.12027.28.019.5.2.2.01</t>
  </si>
  <si>
    <t>120.12027.28.019.5.2.2.01.01</t>
  </si>
  <si>
    <t>120.12027.28.019.5.2.2.06</t>
  </si>
  <si>
    <t>120.12027.28.019.5.2.2.06.02</t>
  </si>
  <si>
    <t>120.12027.28.019.5.2.2.06.03</t>
  </si>
  <si>
    <t>120.12027.28.019.5.2.2.11</t>
  </si>
  <si>
    <t>120.12027.28.019.5.2.2.11.02</t>
  </si>
  <si>
    <t>122,12027,15,011</t>
  </si>
  <si>
    <t>Fasilitasi PWK</t>
  </si>
  <si>
    <t>122,12027,15,011.5.2.1</t>
  </si>
  <si>
    <t>122,12027,15,011.5.2.1.01</t>
  </si>
  <si>
    <t>122,12027,15,011.5.2.1.01.01</t>
  </si>
  <si>
    <t>120.12027.15,011.5.2.2</t>
  </si>
  <si>
    <t>120.12027.15,011.5.2.2.01</t>
  </si>
  <si>
    <t>120.12027.15,011.5.2.2.01.01</t>
  </si>
  <si>
    <t>120.12027.15,011.5.2.2.06</t>
  </si>
  <si>
    <t>120.12027.15,011.5.2.2.06.02</t>
  </si>
  <si>
    <t>120.12027.15,011.5.2.2.06.03</t>
  </si>
  <si>
    <t>120.12027.15,011.5.2.2.11</t>
  </si>
  <si>
    <t>120.12027.15,011.5.2.2.11.02</t>
  </si>
  <si>
    <t>Belabja makan minum kegiatan Rapat</t>
  </si>
  <si>
    <t>120.12027.15,013.5.2.2.06.03</t>
  </si>
  <si>
    <t>120.12027.15,005.5.2.2.06.03</t>
  </si>
  <si>
    <t>SISA UYHD</t>
  </si>
  <si>
    <t>Gemawang,  31  Desember  2016</t>
  </si>
  <si>
    <t>GAJI  desember</t>
  </si>
  <si>
    <t>Camat Gemawang</t>
  </si>
  <si>
    <t>TU</t>
  </si>
  <si>
    <t>RUTIN</t>
  </si>
  <si>
    <t>GU</t>
  </si>
  <si>
    <t>jml</t>
  </si>
  <si>
    <t>SUBKHAN ASHADI. S.Sos.M.Si</t>
  </si>
  <si>
    <t>uraian</t>
  </si>
  <si>
    <t xml:space="preserve">anggaran </t>
  </si>
  <si>
    <t>SP2D</t>
  </si>
  <si>
    <t>SPJ</t>
  </si>
  <si>
    <t>BELANJA  TIDAK LANSUNG</t>
  </si>
  <si>
    <t>- Belanja Gaji dan tunjangan</t>
  </si>
  <si>
    <t>- TPP</t>
  </si>
  <si>
    <t>- Belanja Pegawai</t>
  </si>
  <si>
    <t>- Belanja Barang dan jasa</t>
  </si>
  <si>
    <t>- Belanja Modal</t>
  </si>
  <si>
    <t>BAGIAN BULAN  JANUARI 2016</t>
  </si>
  <si>
    <t xml:space="preserve">Anggaran </t>
  </si>
  <si>
    <t>Belanja Dokumen</t>
  </si>
  <si>
    <t>Koordinasi pengembNGn potensi Desa/Kelurhn</t>
  </si>
  <si>
    <t>Monitoring pelaksanaan pembangunan Tingkat Kecamatan</t>
  </si>
  <si>
    <t>Gemawang, 31  Januari  2015</t>
  </si>
  <si>
    <t>Rp.758,114,-</t>
  </si>
  <si>
    <t>Rp.624,200,-</t>
  </si>
  <si>
    <t>PEMERINTAH KABUPATEN TEMANGGUNG</t>
  </si>
  <si>
    <t>REGISTER SPP/SPM/SP2D</t>
  </si>
  <si>
    <t>KANTOR KECAMATAN GEMAWANG</t>
  </si>
  <si>
    <t>JENIS</t>
  </si>
  <si>
    <t>SPP/SPM</t>
  </si>
  <si>
    <t>UP/GU/TU/LS</t>
  </si>
  <si>
    <t>NOMER</t>
  </si>
  <si>
    <t>LS GAJI JANUARI 2015</t>
  </si>
  <si>
    <t>100050</t>
  </si>
  <si>
    <t>LS GAJI FEBRUARI 2015</t>
  </si>
  <si>
    <t>02</t>
  </si>
  <si>
    <t>UP</t>
  </si>
  <si>
    <t>03</t>
  </si>
  <si>
    <t>TPP DES'15 DAN JAN'16</t>
  </si>
  <si>
    <t>LS GAJI MARET 2015</t>
  </si>
  <si>
    <t>04</t>
  </si>
  <si>
    <t>TPP BLN FEBRUARI'16</t>
  </si>
  <si>
    <t>05</t>
  </si>
  <si>
    <t>LS GAJI APRIL 2016</t>
  </si>
  <si>
    <t>06</t>
  </si>
  <si>
    <t>TPP BLN MARET 2016</t>
  </si>
  <si>
    <t>07</t>
  </si>
  <si>
    <t>GU I</t>
  </si>
  <si>
    <t>08</t>
  </si>
  <si>
    <t>LS GAJI MEI 2016</t>
  </si>
  <si>
    <t>10</t>
  </si>
  <si>
    <t>TPP BLN APRIL 2016</t>
  </si>
  <si>
    <t>11</t>
  </si>
  <si>
    <t>LS GAJI JUNI  2016</t>
  </si>
  <si>
    <t>12</t>
  </si>
  <si>
    <t>TPP BLN MEI 2016</t>
  </si>
  <si>
    <t>13</t>
  </si>
  <si>
    <t>LS GAJI KE 13  2016</t>
  </si>
  <si>
    <t>14</t>
  </si>
  <si>
    <t>LS GAJI KE 14  2016</t>
  </si>
  <si>
    <t>15</t>
  </si>
  <si>
    <t>LS GAJI JULI  2016</t>
  </si>
  <si>
    <t>16</t>
  </si>
  <si>
    <t>TPP BLN JUNI  2016</t>
  </si>
  <si>
    <t>17</t>
  </si>
  <si>
    <t>LS GAJI AGUSTUS</t>
  </si>
  <si>
    <t>18</t>
  </si>
  <si>
    <t>TPP BLN JULI  2016</t>
  </si>
  <si>
    <t>19</t>
  </si>
  <si>
    <t xml:space="preserve">LS RETENSI GEDUNG </t>
  </si>
  <si>
    <t>LS GAJI SEPTEMBER</t>
  </si>
  <si>
    <t>21</t>
  </si>
  <si>
    <t>GU II</t>
  </si>
  <si>
    <t>20</t>
  </si>
  <si>
    <t>TPP BLN AGUSTUS</t>
  </si>
  <si>
    <t>22</t>
  </si>
  <si>
    <t>LS GAJI OKTOBER</t>
  </si>
  <si>
    <t>23</t>
  </si>
  <si>
    <t>TPP BLN SEPTEMBER</t>
  </si>
  <si>
    <t>24</t>
  </si>
  <si>
    <t>LS GAJI NOPEMBER</t>
  </si>
  <si>
    <t>25</t>
  </si>
  <si>
    <t>GU III</t>
  </si>
  <si>
    <t>26</t>
  </si>
  <si>
    <t>TPP BLN OKTOBER</t>
  </si>
  <si>
    <t>27</t>
  </si>
  <si>
    <t>LS GAJI DESEMBER</t>
  </si>
  <si>
    <t>28</t>
  </si>
  <si>
    <t>TPPBLN NOVEMBER</t>
  </si>
  <si>
    <t>29</t>
  </si>
  <si>
    <t>30</t>
  </si>
  <si>
    <t>31</t>
  </si>
  <si>
    <t>32</t>
  </si>
  <si>
    <t>33</t>
  </si>
  <si>
    <t>34</t>
  </si>
  <si>
    <t>akan dibayar th 2017</t>
  </si>
  <si>
    <t>b</t>
  </si>
  <si>
    <t>a.</t>
  </si>
  <si>
    <t>c</t>
  </si>
  <si>
    <t>d</t>
  </si>
  <si>
    <t>e</t>
  </si>
  <si>
    <t>f</t>
  </si>
  <si>
    <t>Barang Ekstrakomptebel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</si>
</sst>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Rp&quot;* #,##0_);_(&quot;Rp&quot;* \(#,##0\);_(&quot;Rp&quot;* &quot;-&quot;_);_(@_)"/>
    <numFmt numFmtId="41" formatCode="_(* #,##0_);_(* \(#,##0\);_(* &quot;-&quot;_);_(@_)"/>
    <numFmt numFmtId="44" formatCode="_(&quot;Rp&quot;* #,##0.00_);_(&quot;Rp&quot;* \(#,##0.00\);_(&quot;Rp&quot;* &quot;-&quot;??_);_(@_)"/>
    <numFmt numFmtId="43" formatCode="_(* #,##0.00_);_(* \(#,##0.00\);_(* &quot;-&quot;??_);_(@_)"/>
    <numFmt numFmtId="164" formatCode="_(* #,##0_);_(* \(#,##0\);_(* &quot;-&quot;??_);_(@_)"/>
    <numFmt numFmtId="165" formatCode="_(&quot;Rp&quot;* #,##0.00_);_(&quot;Rp&quot;* \(#,##0.00\);_(&quot;Rp&quot;* &quot;-&quot;_);_(@_)"/>
  </numFmts>
  <fonts count="4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9"/>
      <color indexed="8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8"/>
      <name val="Arial Narrow"/>
      <family val="2"/>
    </font>
    <font>
      <b/>
      <i/>
      <sz val="9"/>
      <name val="Arial Narrow"/>
      <family val="2"/>
    </font>
    <font>
      <i/>
      <sz val="9"/>
      <color indexed="8"/>
      <name val="Arial Narrow"/>
      <family val="2"/>
    </font>
    <font>
      <i/>
      <sz val="9"/>
      <name val="Arial Narrow"/>
      <family val="2"/>
    </font>
    <font>
      <b/>
      <i/>
      <sz val="9"/>
      <color theme="1"/>
      <name val="Arial Narrow"/>
      <family val="2"/>
    </font>
    <font>
      <i/>
      <sz val="9"/>
      <color theme="1"/>
      <name val="Arial Narrow"/>
      <family val="2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b/>
      <sz val="12"/>
      <color indexed="8"/>
      <name val="Arial Narrow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indexed="8"/>
      <name val="Arial Narrow"/>
      <family val="2"/>
    </font>
    <font>
      <sz val="11"/>
      <color theme="1"/>
      <name val="Arial Narrow"/>
      <family val="2"/>
    </font>
    <font>
      <b/>
      <sz val="12"/>
      <color indexed="8"/>
      <name val="Times New Roman"/>
      <family val="1"/>
    </font>
    <font>
      <b/>
      <sz val="9.85"/>
      <color indexed="8"/>
      <name val="Times New Roman"/>
      <family val="1"/>
    </font>
    <font>
      <sz val="8"/>
      <color indexed="8"/>
      <name val="Arial Narrow"/>
      <family val="2"/>
    </font>
    <font>
      <sz val="8"/>
      <name val="Arial Narrow"/>
      <family val="2"/>
    </font>
    <font>
      <sz val="8"/>
      <color indexed="8"/>
      <name val="Tahoma"/>
      <family val="2"/>
    </font>
    <font>
      <b/>
      <sz val="9"/>
      <color theme="1"/>
      <name val="Arial Narrow"/>
      <family val="2"/>
    </font>
    <font>
      <b/>
      <u/>
      <sz val="9"/>
      <color theme="1"/>
      <name val="Arial Narrow"/>
      <family val="2"/>
    </font>
    <font>
      <sz val="9"/>
      <color rgb="FF000000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charset val="1"/>
      <scheme val="minor"/>
    </font>
    <font>
      <b/>
      <sz val="7"/>
      <name val="Arial Narrow"/>
      <family val="2"/>
    </font>
    <font>
      <sz val="7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63">
    <xf numFmtId="0" fontId="0" fillId="0" borderId="0" xfId="0"/>
    <xf numFmtId="41" fontId="3" fillId="2" borderId="11" xfId="2" applyFont="1" applyFill="1" applyBorder="1"/>
    <xf numFmtId="0" fontId="4" fillId="2" borderId="11" xfId="0" applyFont="1" applyFill="1" applyBorder="1"/>
    <xf numFmtId="0" fontId="4" fillId="0" borderId="3" xfId="0" applyFont="1" applyBorder="1"/>
    <xf numFmtId="0" fontId="4" fillId="2" borderId="3" xfId="0" applyFont="1" applyFill="1" applyBorder="1"/>
    <xf numFmtId="0" fontId="5" fillId="0" borderId="13" xfId="0" applyFont="1" applyBorder="1"/>
    <xf numFmtId="164" fontId="5" fillId="0" borderId="13" xfId="0" applyNumberFormat="1" applyFont="1" applyBorder="1"/>
    <xf numFmtId="0" fontId="5" fillId="0" borderId="2" xfId="0" applyFont="1" applyBorder="1"/>
    <xf numFmtId="164" fontId="5" fillId="0" borderId="2" xfId="0" applyNumberFormat="1" applyFont="1" applyBorder="1"/>
    <xf numFmtId="0" fontId="5" fillId="4" borderId="5" xfId="0" applyFont="1" applyFill="1" applyBorder="1"/>
    <xf numFmtId="164" fontId="5" fillId="4" borderId="5" xfId="0" applyNumberFormat="1" applyFont="1" applyFill="1" applyBorder="1"/>
    <xf numFmtId="0" fontId="6" fillId="5" borderId="11" xfId="0" applyFont="1" applyFill="1" applyBorder="1" applyAlignment="1">
      <alignment vertical="center"/>
    </xf>
    <xf numFmtId="164" fontId="5" fillId="5" borderId="11" xfId="1" applyNumberFormat="1" applyFont="1" applyFill="1" applyBorder="1"/>
    <xf numFmtId="0" fontId="2" fillId="0" borderId="11" xfId="0" applyFont="1" applyBorder="1" applyAlignment="1">
      <alignment vertical="center"/>
    </xf>
    <xf numFmtId="164" fontId="3" fillId="2" borderId="11" xfId="1" applyNumberFormat="1" applyFont="1" applyFill="1" applyBorder="1"/>
    <xf numFmtId="41" fontId="4" fillId="2" borderId="11" xfId="2" applyFont="1" applyFill="1" applyBorder="1"/>
    <xf numFmtId="41" fontId="4" fillId="2" borderId="5" xfId="2" applyFont="1" applyFill="1" applyBorder="1"/>
    <xf numFmtId="0" fontId="7" fillId="0" borderId="11" xfId="0" applyFont="1" applyBorder="1" applyAlignment="1">
      <alignment vertical="center"/>
    </xf>
    <xf numFmtId="164" fontId="8" fillId="2" borderId="11" xfId="1" applyNumberFormat="1" applyFont="1" applyFill="1" applyBorder="1"/>
    <xf numFmtId="0" fontId="2" fillId="0" borderId="3" xfId="0" applyFont="1" applyBorder="1" applyAlignment="1">
      <alignment vertical="center"/>
    </xf>
    <xf numFmtId="164" fontId="3" fillId="2" borderId="3" xfId="1" applyNumberFormat="1" applyFont="1" applyFill="1" applyBorder="1"/>
    <xf numFmtId="41" fontId="4" fillId="2" borderId="15" xfId="2" applyFont="1" applyFill="1" applyBorder="1"/>
    <xf numFmtId="0" fontId="6" fillId="0" borderId="13" xfId="0" applyFont="1" applyBorder="1" applyAlignment="1">
      <alignment vertical="center"/>
    </xf>
    <xf numFmtId="164" fontId="5" fillId="2" borderId="13" xfId="1" applyNumberFormat="1" applyFont="1" applyFill="1" applyBorder="1"/>
    <xf numFmtId="0" fontId="6" fillId="4" borderId="5" xfId="0" applyFont="1" applyFill="1" applyBorder="1" applyAlignment="1">
      <alignment vertical="center"/>
    </xf>
    <xf numFmtId="164" fontId="5" fillId="4" borderId="5" xfId="1" applyNumberFormat="1" applyFont="1" applyFill="1" applyBorder="1"/>
    <xf numFmtId="0" fontId="7" fillId="5" borderId="3" xfId="0" applyFont="1" applyFill="1" applyBorder="1" applyAlignment="1">
      <alignment vertical="center"/>
    </xf>
    <xf numFmtId="164" fontId="8" fillId="5" borderId="3" xfId="1" applyNumberFormat="1" applyFont="1" applyFill="1" applyBorder="1"/>
    <xf numFmtId="0" fontId="2" fillId="0" borderId="8" xfId="0" applyFont="1" applyBorder="1" applyAlignment="1">
      <alignment vertical="center"/>
    </xf>
    <xf numFmtId="164" fontId="3" fillId="2" borderId="8" xfId="1" applyNumberFormat="1" applyFont="1" applyFill="1" applyBorder="1"/>
    <xf numFmtId="0" fontId="2" fillId="0" borderId="5" xfId="0" applyFont="1" applyBorder="1" applyAlignment="1">
      <alignment vertical="center"/>
    </xf>
    <xf numFmtId="164" fontId="3" fillId="2" borderId="5" xfId="1" applyNumberFormat="1" applyFont="1" applyFill="1" applyBorder="1"/>
    <xf numFmtId="0" fontId="4" fillId="0" borderId="11" xfId="0" applyFont="1" applyBorder="1"/>
    <xf numFmtId="41" fontId="4" fillId="0" borderId="11" xfId="2" applyFont="1" applyBorder="1"/>
    <xf numFmtId="0" fontId="2" fillId="0" borderId="16" xfId="0" applyFont="1" applyBorder="1" applyAlignment="1">
      <alignment vertical="center"/>
    </xf>
    <xf numFmtId="164" fontId="3" fillId="2" borderId="16" xfId="1" applyNumberFormat="1" applyFont="1" applyFill="1" applyBorder="1"/>
    <xf numFmtId="0" fontId="4" fillId="0" borderId="16" xfId="0" applyFont="1" applyBorder="1"/>
    <xf numFmtId="41" fontId="4" fillId="2" borderId="16" xfId="2" applyFont="1" applyFill="1" applyBorder="1"/>
    <xf numFmtId="164" fontId="4" fillId="0" borderId="16" xfId="0" applyNumberFormat="1" applyFont="1" applyBorder="1"/>
    <xf numFmtId="164" fontId="3" fillId="0" borderId="16" xfId="0" applyNumberFormat="1" applyFont="1" applyBorder="1"/>
    <xf numFmtId="0" fontId="2" fillId="0" borderId="0" xfId="0" applyFont="1" applyBorder="1" applyAlignment="1">
      <alignment vertical="center"/>
    </xf>
    <xf numFmtId="164" fontId="3" fillId="2" borderId="0" xfId="1" applyNumberFormat="1" applyFont="1" applyFill="1" applyBorder="1"/>
    <xf numFmtId="0" fontId="4" fillId="0" borderId="0" xfId="0" applyFont="1" applyBorder="1"/>
    <xf numFmtId="41" fontId="4" fillId="2" borderId="0" xfId="2" applyFont="1" applyFill="1" applyBorder="1"/>
    <xf numFmtId="164" fontId="4" fillId="0" borderId="0" xfId="0" applyNumberFormat="1" applyFont="1" applyBorder="1"/>
    <xf numFmtId="164" fontId="3" fillId="0" borderId="0" xfId="0" applyNumberFormat="1" applyFont="1" applyBorder="1"/>
    <xf numFmtId="0" fontId="6" fillId="4" borderId="11" xfId="0" applyFont="1" applyFill="1" applyBorder="1" applyAlignment="1">
      <alignment vertical="center"/>
    </xf>
    <xf numFmtId="164" fontId="5" fillId="4" borderId="11" xfId="1" applyNumberFormat="1" applyFont="1" applyFill="1" applyBorder="1"/>
    <xf numFmtId="164" fontId="3" fillId="4" borderId="11" xfId="1" applyNumberFormat="1" applyFont="1" applyFill="1" applyBorder="1"/>
    <xf numFmtId="41" fontId="3" fillId="2" borderId="5" xfId="2" applyFont="1" applyFill="1" applyBorder="1"/>
    <xf numFmtId="41" fontId="4" fillId="2" borderId="3" xfId="2" applyFont="1" applyFill="1" applyBorder="1"/>
    <xf numFmtId="0" fontId="2" fillId="2" borderId="11" xfId="0" applyFont="1" applyFill="1" applyBorder="1" applyAlignment="1">
      <alignment vertical="center"/>
    </xf>
    <xf numFmtId="164" fontId="10" fillId="5" borderId="3" xfId="1" applyNumberFormat="1" applyFont="1" applyFill="1" applyBorder="1"/>
    <xf numFmtId="0" fontId="2" fillId="2" borderId="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3" fillId="2" borderId="1" xfId="1" applyNumberFormat="1" applyFont="1" applyFill="1" applyBorder="1"/>
    <xf numFmtId="0" fontId="7" fillId="5" borderId="8" xfId="0" applyFont="1" applyFill="1" applyBorder="1" applyAlignment="1">
      <alignment vertical="center"/>
    </xf>
    <xf numFmtId="164" fontId="8" fillId="5" borderId="8" xfId="1" applyNumberFormat="1" applyFont="1" applyFill="1" applyBorder="1"/>
    <xf numFmtId="164" fontId="10" fillId="2" borderId="8" xfId="1" applyNumberFormat="1" applyFont="1" applyFill="1" applyBorder="1"/>
    <xf numFmtId="0" fontId="9" fillId="2" borderId="5" xfId="0" applyFont="1" applyFill="1" applyBorder="1" applyAlignment="1">
      <alignment vertical="center"/>
    </xf>
    <xf numFmtId="164" fontId="10" fillId="2" borderId="5" xfId="1" applyNumberFormat="1" applyFont="1" applyFill="1" applyBorder="1"/>
    <xf numFmtId="0" fontId="9" fillId="2" borderId="3" xfId="0" applyFont="1" applyFill="1" applyBorder="1" applyAlignment="1">
      <alignment vertical="center"/>
    </xf>
    <xf numFmtId="164" fontId="10" fillId="2" borderId="3" xfId="1" applyNumberFormat="1" applyFont="1" applyFill="1" applyBorder="1"/>
    <xf numFmtId="0" fontId="2" fillId="0" borderId="18" xfId="0" applyFont="1" applyBorder="1" applyAlignment="1">
      <alignment vertical="center"/>
    </xf>
    <xf numFmtId="164" fontId="3" fillId="2" borderId="18" xfId="1" applyNumberFormat="1" applyFont="1" applyFill="1" applyBorder="1"/>
    <xf numFmtId="0" fontId="2" fillId="5" borderId="3" xfId="0" applyFont="1" applyFill="1" applyBorder="1" applyAlignment="1">
      <alignment vertical="center"/>
    </xf>
    <xf numFmtId="164" fontId="3" fillId="5" borderId="3" xfId="1" applyNumberFormat="1" applyFont="1" applyFill="1" applyBorder="1"/>
    <xf numFmtId="0" fontId="7" fillId="5" borderId="2" xfId="0" applyFont="1" applyFill="1" applyBorder="1" applyAlignment="1">
      <alignment vertical="center"/>
    </xf>
    <xf numFmtId="164" fontId="8" fillId="5" borderId="2" xfId="1" applyNumberFormat="1" applyFont="1" applyFill="1" applyBorder="1"/>
    <xf numFmtId="0" fontId="6" fillId="5" borderId="3" xfId="0" applyFont="1" applyFill="1" applyBorder="1" applyAlignment="1">
      <alignment vertical="center"/>
    </xf>
    <xf numFmtId="164" fontId="5" fillId="5" borderId="3" xfId="1" applyNumberFormat="1" applyFont="1" applyFill="1" applyBorder="1"/>
    <xf numFmtId="41" fontId="4" fillId="2" borderId="16" xfId="0" applyNumberFormat="1" applyFont="1" applyFill="1" applyBorder="1"/>
    <xf numFmtId="41" fontId="4" fillId="2" borderId="0" xfId="0" applyNumberFormat="1" applyFont="1" applyFill="1" applyBorder="1"/>
    <xf numFmtId="0" fontId="11" fillId="2" borderId="11" xfId="0" applyFont="1" applyFill="1" applyBorder="1"/>
    <xf numFmtId="41" fontId="12" fillId="2" borderId="11" xfId="2" applyFont="1" applyFill="1" applyBorder="1"/>
    <xf numFmtId="0" fontId="11" fillId="2" borderId="3" xfId="0" applyFont="1" applyFill="1" applyBorder="1"/>
    <xf numFmtId="41" fontId="12" fillId="2" borderId="3" xfId="2" applyFont="1" applyFill="1" applyBorder="1"/>
    <xf numFmtId="0" fontId="11" fillId="0" borderId="3" xfId="0" applyFont="1" applyBorder="1"/>
    <xf numFmtId="0" fontId="11" fillId="0" borderId="11" xfId="0" applyFont="1" applyBorder="1"/>
    <xf numFmtId="41" fontId="12" fillId="2" borderId="16" xfId="2" applyFont="1" applyFill="1" applyBorder="1"/>
    <xf numFmtId="41" fontId="12" fillId="2" borderId="0" xfId="2" applyFont="1" applyFill="1" applyBorder="1"/>
    <xf numFmtId="164" fontId="2" fillId="2" borderId="8" xfId="1" applyNumberFormat="1" applyFont="1" applyFill="1" applyBorder="1" applyAlignment="1">
      <alignment vertical="center"/>
    </xf>
    <xf numFmtId="164" fontId="9" fillId="2" borderId="5" xfId="1" applyNumberFormat="1" applyFont="1" applyFill="1" applyBorder="1" applyAlignment="1">
      <alignment vertical="center"/>
    </xf>
    <xf numFmtId="164" fontId="2" fillId="2" borderId="11" xfId="1" applyNumberFormat="1" applyFont="1" applyFill="1" applyBorder="1" applyAlignment="1">
      <alignment vertical="center"/>
    </xf>
    <xf numFmtId="0" fontId="9" fillId="0" borderId="5" xfId="0" applyFont="1" applyBorder="1" applyAlignment="1">
      <alignment vertical="center"/>
    </xf>
    <xf numFmtId="0" fontId="6" fillId="5" borderId="19" xfId="0" applyFont="1" applyFill="1" applyBorder="1" applyAlignment="1">
      <alignment vertical="center"/>
    </xf>
    <xf numFmtId="164" fontId="6" fillId="5" borderId="19" xfId="1" applyNumberFormat="1" applyFont="1" applyFill="1" applyBorder="1" applyAlignment="1">
      <alignment vertical="center"/>
    </xf>
    <xf numFmtId="164" fontId="2" fillId="2" borderId="5" xfId="1" applyNumberFormat="1" applyFont="1" applyFill="1" applyBorder="1" applyAlignment="1">
      <alignment vertical="center"/>
    </xf>
    <xf numFmtId="164" fontId="2" fillId="2" borderId="3" xfId="1" applyNumberFormat="1" applyFont="1" applyFill="1" applyBorder="1" applyAlignment="1">
      <alignment vertical="center"/>
    </xf>
    <xf numFmtId="164" fontId="6" fillId="4" borderId="11" xfId="1" applyNumberFormat="1" applyFont="1" applyFill="1" applyBorder="1" applyAlignment="1">
      <alignment vertical="center"/>
    </xf>
    <xf numFmtId="164" fontId="6" fillId="5" borderId="3" xfId="1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164" fontId="2" fillId="2" borderId="16" xfId="1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4" fillId="2" borderId="16" xfId="0" applyFont="1" applyFill="1" applyBorder="1"/>
    <xf numFmtId="0" fontId="4" fillId="2" borderId="0" xfId="0" applyFont="1" applyFill="1" applyBorder="1"/>
    <xf numFmtId="0" fontId="6" fillId="4" borderId="3" xfId="0" applyFont="1" applyFill="1" applyBorder="1" applyAlignment="1">
      <alignment vertical="center"/>
    </xf>
    <xf numFmtId="164" fontId="5" fillId="4" borderId="3" xfId="1" applyNumberFormat="1" applyFont="1" applyFill="1" applyBorder="1"/>
    <xf numFmtId="0" fontId="8" fillId="5" borderId="3" xfId="0" applyFont="1" applyFill="1" applyBorder="1" applyAlignment="1">
      <alignment horizontal="left"/>
    </xf>
    <xf numFmtId="0" fontId="5" fillId="4" borderId="11" xfId="0" applyFont="1" applyFill="1" applyBorder="1" applyAlignment="1">
      <alignment horizontal="left"/>
    </xf>
    <xf numFmtId="0" fontId="7" fillId="5" borderId="19" xfId="0" applyFont="1" applyFill="1" applyBorder="1" applyAlignment="1">
      <alignment vertical="center"/>
    </xf>
    <xf numFmtId="164" fontId="8" fillId="5" borderId="19" xfId="1" applyNumberFormat="1" applyFont="1" applyFill="1" applyBorder="1"/>
    <xf numFmtId="164" fontId="10" fillId="5" borderId="19" xfId="1" applyNumberFormat="1" applyFont="1" applyFill="1" applyBorder="1"/>
    <xf numFmtId="0" fontId="2" fillId="3" borderId="16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7" fillId="6" borderId="3" xfId="0" applyFont="1" applyFill="1" applyBorder="1" applyAlignment="1">
      <alignment vertical="center"/>
    </xf>
    <xf numFmtId="164" fontId="8" fillId="6" borderId="3" xfId="1" applyNumberFormat="1" applyFont="1" applyFill="1" applyBorder="1"/>
    <xf numFmtId="0" fontId="0" fillId="0" borderId="11" xfId="0" applyBorder="1" applyAlignment="1">
      <alignment horizontal="center"/>
    </xf>
    <xf numFmtId="41" fontId="0" fillId="0" borderId="0" xfId="0" applyNumberFormat="1"/>
    <xf numFmtId="0" fontId="0" fillId="0" borderId="11" xfId="0" applyBorder="1"/>
    <xf numFmtId="41" fontId="11" fillId="0" borderId="11" xfId="2" applyFont="1" applyBorder="1"/>
    <xf numFmtId="41" fontId="0" fillId="0" borderId="0" xfId="2" applyFont="1"/>
    <xf numFmtId="41" fontId="0" fillId="0" borderId="11" xfId="0" applyNumberFormat="1" applyBorder="1"/>
    <xf numFmtId="0" fontId="0" fillId="0" borderId="2" xfId="0" applyBorder="1"/>
    <xf numFmtId="0" fontId="6" fillId="0" borderId="2" xfId="0" applyFont="1" applyBorder="1" applyAlignment="1">
      <alignment vertical="center"/>
    </xf>
    <xf numFmtId="41" fontId="0" fillId="0" borderId="2" xfId="0" applyNumberFormat="1" applyBorder="1"/>
    <xf numFmtId="0" fontId="9" fillId="2" borderId="8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164" fontId="0" fillId="0" borderId="2" xfId="0" applyNumberFormat="1" applyBorder="1"/>
    <xf numFmtId="41" fontId="4" fillId="2" borderId="11" xfId="0" applyNumberFormat="1" applyFont="1" applyFill="1" applyBorder="1"/>
    <xf numFmtId="0" fontId="9" fillId="2" borderId="18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41" fontId="12" fillId="2" borderId="11" xfId="0" applyNumberFormat="1" applyFont="1" applyFill="1" applyBorder="1"/>
    <xf numFmtId="41" fontId="12" fillId="2" borderId="3" xfId="0" applyNumberFormat="1" applyFont="1" applyFill="1" applyBorder="1"/>
    <xf numFmtId="0" fontId="6" fillId="2" borderId="8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0" borderId="5" xfId="0" applyBorder="1"/>
    <xf numFmtId="41" fontId="14" fillId="0" borderId="0" xfId="0" applyNumberFormat="1" applyFont="1"/>
    <xf numFmtId="41" fontId="0" fillId="0" borderId="0" xfId="0" applyNumberFormat="1" applyFont="1"/>
    <xf numFmtId="41" fontId="13" fillId="0" borderId="0" xfId="0" applyNumberFormat="1" applyFont="1"/>
    <xf numFmtId="164" fontId="3" fillId="0" borderId="11" xfId="0" applyNumberFormat="1" applyFont="1" applyBorder="1"/>
    <xf numFmtId="164" fontId="3" fillId="0" borderId="5" xfId="0" applyNumberFormat="1" applyFont="1" applyBorder="1"/>
    <xf numFmtId="164" fontId="3" fillId="0" borderId="3" xfId="0" applyNumberFormat="1" applyFont="1" applyBorder="1"/>
    <xf numFmtId="164" fontId="3" fillId="0" borderId="19" xfId="0" applyNumberFormat="1" applyFont="1" applyBorder="1"/>
    <xf numFmtId="164" fontId="3" fillId="0" borderId="8" xfId="0" applyNumberFormat="1" applyFont="1" applyBorder="1"/>
    <xf numFmtId="0" fontId="0" fillId="0" borderId="2" xfId="0" applyBorder="1" applyAlignment="1">
      <alignment horizontal="center"/>
    </xf>
    <xf numFmtId="164" fontId="4" fillId="0" borderId="11" xfId="0" applyNumberFormat="1" applyFont="1" applyBorder="1"/>
    <xf numFmtId="164" fontId="4" fillId="0" borderId="15" xfId="0" applyNumberFormat="1" applyFont="1" applyBorder="1"/>
    <xf numFmtId="164" fontId="4" fillId="0" borderId="3" xfId="0" applyNumberFormat="1" applyFont="1" applyBorder="1"/>
    <xf numFmtId="164" fontId="4" fillId="2" borderId="11" xfId="0" applyNumberFormat="1" applyFont="1" applyFill="1" applyBorder="1"/>
    <xf numFmtId="41" fontId="4" fillId="2" borderId="3" xfId="0" applyNumberFormat="1" applyFont="1" applyFill="1" applyBorder="1"/>
    <xf numFmtId="164" fontId="12" fillId="0" borderId="3" xfId="0" applyNumberFormat="1" applyFont="1" applyBorder="1"/>
    <xf numFmtId="164" fontId="12" fillId="0" borderId="11" xfId="0" applyNumberFormat="1" applyFont="1" applyBorder="1"/>
    <xf numFmtId="41" fontId="12" fillId="0" borderId="3" xfId="2" applyFont="1" applyBorder="1"/>
    <xf numFmtId="164" fontId="12" fillId="2" borderId="11" xfId="0" applyNumberFormat="1" applyFont="1" applyFill="1" applyBorder="1"/>
    <xf numFmtId="0" fontId="0" fillId="0" borderId="3" xfId="0" applyBorder="1"/>
    <xf numFmtId="0" fontId="0" fillId="0" borderId="8" xfId="0" applyBorder="1"/>
    <xf numFmtId="0" fontId="0" fillId="0" borderId="19" xfId="0" applyBorder="1"/>
    <xf numFmtId="164" fontId="3" fillId="4" borderId="11" xfId="0" applyNumberFormat="1" applyFont="1" applyFill="1" applyBorder="1"/>
    <xf numFmtId="0" fontId="0" fillId="4" borderId="11" xfId="0" applyFill="1" applyBorder="1"/>
    <xf numFmtId="164" fontId="3" fillId="0" borderId="22" xfId="0" applyNumberFormat="1" applyFont="1" applyBorder="1"/>
    <xf numFmtId="0" fontId="0" fillId="0" borderId="22" xfId="0" applyBorder="1"/>
    <xf numFmtId="164" fontId="3" fillId="5" borderId="5" xfId="0" applyNumberFormat="1" applyFont="1" applyFill="1" applyBorder="1"/>
    <xf numFmtId="0" fontId="0" fillId="5" borderId="5" xfId="0" applyFill="1" applyBorder="1"/>
    <xf numFmtId="164" fontId="3" fillId="5" borderId="2" xfId="0" applyNumberFormat="1" applyFont="1" applyFill="1" applyBorder="1"/>
    <xf numFmtId="0" fontId="0" fillId="5" borderId="2" xfId="0" applyFill="1" applyBorder="1"/>
    <xf numFmtId="164" fontId="3" fillId="5" borderId="8" xfId="0" applyNumberFormat="1" applyFont="1" applyFill="1" applyBorder="1"/>
    <xf numFmtId="0" fontId="0" fillId="5" borderId="8" xfId="0" applyFill="1" applyBorder="1"/>
    <xf numFmtId="164" fontId="3" fillId="5" borderId="3" xfId="0" applyNumberFormat="1" applyFont="1" applyFill="1" applyBorder="1"/>
    <xf numFmtId="0" fontId="0" fillId="5" borderId="3" xfId="0" applyFill="1" applyBorder="1"/>
    <xf numFmtId="164" fontId="3" fillId="5" borderId="19" xfId="0" applyNumberFormat="1" applyFont="1" applyFill="1" applyBorder="1"/>
    <xf numFmtId="0" fontId="0" fillId="5" borderId="19" xfId="0" applyFill="1" applyBorder="1"/>
    <xf numFmtId="164" fontId="3" fillId="5" borderId="18" xfId="0" applyNumberFormat="1" applyFont="1" applyFill="1" applyBorder="1"/>
    <xf numFmtId="0" fontId="0" fillId="5" borderId="18" xfId="0" applyFill="1" applyBorder="1"/>
    <xf numFmtId="164" fontId="4" fillId="2" borderId="3" xfId="0" applyNumberFormat="1" applyFont="1" applyFill="1" applyBorder="1"/>
    <xf numFmtId="0" fontId="0" fillId="0" borderId="23" xfId="0" applyBorder="1"/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left"/>
    </xf>
    <xf numFmtId="0" fontId="6" fillId="0" borderId="24" xfId="0" applyFont="1" applyBorder="1" applyAlignment="1">
      <alignment vertical="center"/>
    </xf>
    <xf numFmtId="0" fontId="5" fillId="0" borderId="24" xfId="0" applyFont="1" applyBorder="1"/>
    <xf numFmtId="164" fontId="5" fillId="0" borderId="24" xfId="0" applyNumberFormat="1" applyFont="1" applyBorder="1"/>
    <xf numFmtId="164" fontId="3" fillId="0" borderId="24" xfId="0" applyNumberFormat="1" applyFont="1" applyBorder="1"/>
    <xf numFmtId="0" fontId="0" fillId="0" borderId="24" xfId="0" applyBorder="1"/>
    <xf numFmtId="0" fontId="17" fillId="3" borderId="23" xfId="0" applyFont="1" applyFill="1" applyBorder="1" applyAlignment="1">
      <alignment vertical="center"/>
    </xf>
    <xf numFmtId="0" fontId="16" fillId="0" borderId="23" xfId="0" applyFont="1" applyBorder="1"/>
    <xf numFmtId="164" fontId="16" fillId="0" borderId="23" xfId="0" applyNumberFormat="1" applyFont="1" applyBorder="1"/>
    <xf numFmtId="0" fontId="0" fillId="0" borderId="11" xfId="0" applyFont="1" applyBorder="1" applyAlignment="1">
      <alignment horizontal="center"/>
    </xf>
    <xf numFmtId="0" fontId="0" fillId="0" borderId="11" xfId="0" applyFont="1" applyBorder="1" applyAlignment="1">
      <alignment horizontal="center" vertical="center" wrapText="1"/>
    </xf>
    <xf numFmtId="0" fontId="0" fillId="0" borderId="16" xfId="0" applyBorder="1"/>
    <xf numFmtId="0" fontId="0" fillId="0" borderId="0" xfId="0" applyBorder="1"/>
    <xf numFmtId="0" fontId="2" fillId="3" borderId="21" xfId="0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164" fontId="3" fillId="2" borderId="21" xfId="1" applyNumberFormat="1" applyFont="1" applyFill="1" applyBorder="1"/>
    <xf numFmtId="41" fontId="4" fillId="2" borderId="21" xfId="2" applyFont="1" applyFill="1" applyBorder="1"/>
    <xf numFmtId="164" fontId="4" fillId="0" borderId="21" xfId="0" applyNumberFormat="1" applyFont="1" applyBorder="1"/>
    <xf numFmtId="164" fontId="3" fillId="0" borderId="21" xfId="0" applyNumberFormat="1" applyFont="1" applyBorder="1"/>
    <xf numFmtId="0" fontId="0" fillId="0" borderId="21" xfId="0" applyBorder="1"/>
    <xf numFmtId="164" fontId="12" fillId="2" borderId="16" xfId="0" applyNumberFormat="1" applyFont="1" applyFill="1" applyBorder="1"/>
    <xf numFmtId="164" fontId="12" fillId="2" borderId="0" xfId="0" applyNumberFormat="1" applyFont="1" applyFill="1" applyBorder="1"/>
    <xf numFmtId="0" fontId="2" fillId="2" borderId="21" xfId="0" applyFont="1" applyFill="1" applyBorder="1" applyAlignment="1">
      <alignment vertical="center"/>
    </xf>
    <xf numFmtId="164" fontId="2" fillId="2" borderId="21" xfId="1" applyNumberFormat="1" applyFont="1" applyFill="1" applyBorder="1" applyAlignment="1">
      <alignment vertical="center"/>
    </xf>
    <xf numFmtId="41" fontId="12" fillId="2" borderId="21" xfId="2" applyFont="1" applyFill="1" applyBorder="1"/>
    <xf numFmtId="164" fontId="12" fillId="2" borderId="21" xfId="0" applyNumberFormat="1" applyFont="1" applyFill="1" applyBorder="1"/>
    <xf numFmtId="41" fontId="4" fillId="2" borderId="21" xfId="0" applyNumberFormat="1" applyFont="1" applyFill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2" fillId="2" borderId="18" xfId="0" applyFont="1" applyFill="1" applyBorder="1" applyAlignment="1">
      <alignment vertical="center"/>
    </xf>
    <xf numFmtId="0" fontId="11" fillId="2" borderId="16" xfId="0" applyFont="1" applyFill="1" applyBorder="1"/>
    <xf numFmtId="0" fontId="11" fillId="2" borderId="0" xfId="0" applyFont="1" applyFill="1" applyBorder="1"/>
    <xf numFmtId="41" fontId="0" fillId="0" borderId="16" xfId="0" applyNumberFormat="1" applyBorder="1"/>
    <xf numFmtId="41" fontId="0" fillId="0" borderId="0" xfId="0" applyNumberFormat="1" applyBorder="1"/>
    <xf numFmtId="0" fontId="19" fillId="0" borderId="0" xfId="0" applyFont="1" applyAlignment="1">
      <alignment vertic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/>
    <xf numFmtId="0" fontId="0" fillId="0" borderId="29" xfId="0" applyBorder="1"/>
    <xf numFmtId="0" fontId="0" fillId="0" borderId="28" xfId="0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10" xfId="0" applyBorder="1"/>
    <xf numFmtId="0" fontId="0" fillId="0" borderId="12" xfId="0" applyBorder="1"/>
    <xf numFmtId="0" fontId="0" fillId="0" borderId="17" xfId="0" applyBorder="1"/>
    <xf numFmtId="0" fontId="0" fillId="0" borderId="20" xfId="0" applyBorder="1"/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23" fillId="3" borderId="11" xfId="0" applyFont="1" applyFill="1" applyBorder="1"/>
    <xf numFmtId="0" fontId="24" fillId="0" borderId="34" xfId="0" applyFont="1" applyBorder="1"/>
    <xf numFmtId="0" fontId="23" fillId="0" borderId="35" xfId="0" applyFont="1" applyBorder="1"/>
    <xf numFmtId="0" fontId="23" fillId="0" borderId="36" xfId="0" applyFont="1" applyBorder="1"/>
    <xf numFmtId="0" fontId="23" fillId="0" borderId="11" xfId="0" applyFont="1" applyBorder="1"/>
    <xf numFmtId="0" fontId="23" fillId="0" borderId="34" xfId="0" applyFont="1" applyBorder="1"/>
    <xf numFmtId="0" fontId="24" fillId="0" borderId="35" xfId="0" applyFont="1" applyBorder="1"/>
    <xf numFmtId="42" fontId="23" fillId="0" borderId="11" xfId="0" applyNumberFormat="1" applyFont="1" applyBorder="1"/>
    <xf numFmtId="165" fontId="23" fillId="0" borderId="11" xfId="0" applyNumberFormat="1" applyFont="1" applyBorder="1"/>
    <xf numFmtId="0" fontId="23" fillId="2" borderId="35" xfId="0" applyFont="1" applyFill="1" applyBorder="1"/>
    <xf numFmtId="0" fontId="23" fillId="2" borderId="36" xfId="0" applyFont="1" applyFill="1" applyBorder="1"/>
    <xf numFmtId="42" fontId="23" fillId="2" borderId="11" xfId="0" applyNumberFormat="1" applyFont="1" applyFill="1" applyBorder="1"/>
    <xf numFmtId="0" fontId="23" fillId="0" borderId="37" xfId="0" applyFont="1" applyBorder="1"/>
    <xf numFmtId="0" fontId="23" fillId="0" borderId="16" xfId="0" applyFont="1" applyBorder="1"/>
    <xf numFmtId="0" fontId="23" fillId="0" borderId="38" xfId="0" applyFont="1" applyBorder="1"/>
    <xf numFmtId="42" fontId="23" fillId="0" borderId="3" xfId="0" applyNumberFormat="1" applyFont="1" applyBorder="1"/>
    <xf numFmtId="0" fontId="24" fillId="2" borderId="42" xfId="0" applyFont="1" applyFill="1" applyBorder="1"/>
    <xf numFmtId="0" fontId="24" fillId="2" borderId="21" xfId="0" applyFont="1" applyFill="1" applyBorder="1"/>
    <xf numFmtId="0" fontId="24" fillId="2" borderId="43" xfId="0" applyFont="1" applyFill="1" applyBorder="1"/>
    <xf numFmtId="42" fontId="24" fillId="2" borderId="5" xfId="0" applyNumberFormat="1" applyFont="1" applyFill="1" applyBorder="1"/>
    <xf numFmtId="165" fontId="24" fillId="2" borderId="5" xfId="0" applyNumberFormat="1" applyFont="1" applyFill="1" applyBorder="1"/>
    <xf numFmtId="0" fontId="24" fillId="0" borderId="42" xfId="0" applyFont="1" applyBorder="1"/>
    <xf numFmtId="0" fontId="24" fillId="0" borderId="21" xfId="0" applyFont="1" applyBorder="1"/>
    <xf numFmtId="0" fontId="24" fillId="0" borderId="43" xfId="0" applyFont="1" applyBorder="1"/>
    <xf numFmtId="0" fontId="24" fillId="2" borderId="44" xfId="0" applyFont="1" applyFill="1" applyBorder="1"/>
    <xf numFmtId="0" fontId="24" fillId="2" borderId="0" xfId="0" applyFont="1" applyFill="1" applyBorder="1"/>
    <xf numFmtId="0" fontId="24" fillId="2" borderId="45" xfId="0" applyFont="1" applyFill="1" applyBorder="1"/>
    <xf numFmtId="165" fontId="24" fillId="2" borderId="2" xfId="0" applyNumberFormat="1" applyFont="1" applyFill="1" applyBorder="1"/>
    <xf numFmtId="42" fontId="24" fillId="2" borderId="2" xfId="0" applyNumberFormat="1" applyFont="1" applyFill="1" applyBorder="1"/>
    <xf numFmtId="0" fontId="24" fillId="0" borderId="0" xfId="0" applyFont="1" applyBorder="1"/>
    <xf numFmtId="0" fontId="24" fillId="2" borderId="37" xfId="0" applyFont="1" applyFill="1" applyBorder="1"/>
    <xf numFmtId="0" fontId="24" fillId="2" borderId="45" xfId="0" applyFont="1" applyFill="1" applyBorder="1" applyAlignment="1">
      <alignment horizontal="right"/>
    </xf>
    <xf numFmtId="0" fontId="24" fillId="0" borderId="46" xfId="0" applyFont="1" applyBorder="1"/>
    <xf numFmtId="0" fontId="24" fillId="0" borderId="47" xfId="0" applyFont="1" applyBorder="1"/>
    <xf numFmtId="0" fontId="24" fillId="0" borderId="48" xfId="0" applyFont="1" applyBorder="1"/>
    <xf numFmtId="165" fontId="24" fillId="3" borderId="13" xfId="0" applyNumberFormat="1" applyFont="1" applyFill="1" applyBorder="1"/>
    <xf numFmtId="42" fontId="24" fillId="3" borderId="5" xfId="0" applyNumberFormat="1" applyFont="1" applyFill="1" applyBorder="1"/>
    <xf numFmtId="0" fontId="24" fillId="0" borderId="37" xfId="0" applyFont="1" applyBorder="1"/>
    <xf numFmtId="0" fontId="24" fillId="0" borderId="16" xfId="0" applyFont="1" applyBorder="1"/>
    <xf numFmtId="0" fontId="24" fillId="0" borderId="38" xfId="0" applyFont="1" applyBorder="1"/>
    <xf numFmtId="0" fontId="23" fillId="0" borderId="50" xfId="0" applyFont="1" applyBorder="1"/>
    <xf numFmtId="0" fontId="24" fillId="0" borderId="51" xfId="0" applyFont="1" applyBorder="1"/>
    <xf numFmtId="0" fontId="23" fillId="0" borderId="51" xfId="0" applyFont="1" applyBorder="1"/>
    <xf numFmtId="0" fontId="23" fillId="0" borderId="52" xfId="0" applyFont="1" applyBorder="1"/>
    <xf numFmtId="165" fontId="24" fillId="0" borderId="53" xfId="0" applyNumberFormat="1" applyFont="1" applyBorder="1"/>
    <xf numFmtId="165" fontId="24" fillId="0" borderId="13" xfId="0" applyNumberFormat="1" applyFont="1" applyBorder="1"/>
    <xf numFmtId="0" fontId="24" fillId="0" borderId="44" xfId="0" applyFont="1" applyBorder="1"/>
    <xf numFmtId="0" fontId="24" fillId="0" borderId="45" xfId="0" applyFont="1" applyBorder="1"/>
    <xf numFmtId="165" fontId="24" fillId="0" borderId="2" xfId="0" applyNumberFormat="1" applyFont="1" applyBorder="1"/>
    <xf numFmtId="42" fontId="24" fillId="0" borderId="2" xfId="0" applyNumberFormat="1" applyFont="1" applyBorder="1"/>
    <xf numFmtId="0" fontId="24" fillId="0" borderId="54" xfId="0" applyFont="1" applyBorder="1"/>
    <xf numFmtId="0" fontId="24" fillId="0" borderId="55" xfId="0" applyFont="1" applyBorder="1"/>
    <xf numFmtId="0" fontId="24" fillId="0" borderId="56" xfId="0" applyFont="1" applyBorder="1"/>
    <xf numFmtId="165" fontId="24" fillId="0" borderId="23" xfId="0" applyNumberFormat="1" applyFont="1" applyBorder="1"/>
    <xf numFmtId="0" fontId="23" fillId="0" borderId="0" xfId="0" applyFont="1"/>
    <xf numFmtId="41" fontId="23" fillId="0" borderId="0" xfId="2" applyFont="1"/>
    <xf numFmtId="0" fontId="9" fillId="2" borderId="0" xfId="0" applyFont="1" applyFill="1" applyBorder="1" applyAlignment="1">
      <alignment vertical="center"/>
    </xf>
    <xf numFmtId="41" fontId="12" fillId="2" borderId="0" xfId="0" applyNumberFormat="1" applyFont="1" applyFill="1" applyBorder="1"/>
    <xf numFmtId="0" fontId="26" fillId="0" borderId="11" xfId="0" applyFont="1" applyBorder="1" applyAlignment="1">
      <alignment vertical="center"/>
    </xf>
    <xf numFmtId="164" fontId="26" fillId="2" borderId="11" xfId="1" applyNumberFormat="1" applyFont="1" applyFill="1" applyBorder="1" applyAlignment="1">
      <alignment vertical="center"/>
    </xf>
    <xf numFmtId="0" fontId="0" fillId="0" borderId="11" xfId="0" applyFont="1" applyBorder="1"/>
    <xf numFmtId="0" fontId="0" fillId="0" borderId="12" xfId="0" applyFont="1" applyBorder="1"/>
    <xf numFmtId="0" fontId="0" fillId="0" borderId="10" xfId="0" applyFont="1" applyBorder="1"/>
    <xf numFmtId="41" fontId="0" fillId="0" borderId="11" xfId="2" applyFont="1" applyBorder="1"/>
    <xf numFmtId="41" fontId="27" fillId="2" borderId="11" xfId="0" applyNumberFormat="1" applyFont="1" applyFill="1" applyBorder="1"/>
    <xf numFmtId="41" fontId="0" fillId="0" borderId="5" xfId="0" applyNumberFormat="1" applyBorder="1"/>
    <xf numFmtId="41" fontId="0" fillId="0" borderId="5" xfId="2" applyFont="1" applyBorder="1"/>
    <xf numFmtId="0" fontId="0" fillId="0" borderId="5" xfId="0" applyBorder="1" applyAlignment="1">
      <alignment horizontal="center"/>
    </xf>
    <xf numFmtId="0" fontId="24" fillId="0" borderId="0" xfId="0" applyFont="1" applyBorder="1" applyAlignment="1"/>
    <xf numFmtId="17" fontId="24" fillId="0" borderId="0" xfId="0" quotePrefix="1" applyNumberFormat="1" applyFont="1" applyBorder="1" applyAlignment="1"/>
    <xf numFmtId="0" fontId="24" fillId="2" borderId="0" xfId="0" applyFont="1" applyFill="1"/>
    <xf numFmtId="0" fontId="24" fillId="0" borderId="0" xfId="0" applyFont="1"/>
    <xf numFmtId="0" fontId="31" fillId="2" borderId="0" xfId="0" applyFont="1" applyFill="1"/>
    <xf numFmtId="0" fontId="30" fillId="0" borderId="0" xfId="0" applyFont="1" applyAlignment="1">
      <alignment horizontal="left" vertical="center"/>
    </xf>
    <xf numFmtId="41" fontId="32" fillId="2" borderId="0" xfId="2" applyNumberFormat="1" applyFont="1" applyFill="1" applyAlignment="1">
      <alignment vertical="center"/>
    </xf>
    <xf numFmtId="0" fontId="2" fillId="0" borderId="6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3" borderId="6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 vertical="center"/>
    </xf>
    <xf numFmtId="164" fontId="2" fillId="3" borderId="37" xfId="1" applyNumberFormat="1" applyFont="1" applyFill="1" applyBorder="1" applyAlignment="1">
      <alignment horizontal="center" vertical="center"/>
    </xf>
    <xf numFmtId="0" fontId="2" fillId="2" borderId="64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/>
    </xf>
    <xf numFmtId="0" fontId="2" fillId="2" borderId="65" xfId="1" applyNumberFormat="1" applyFont="1" applyFill="1" applyBorder="1" applyAlignment="1">
      <alignment horizontal="center" vertical="center"/>
    </xf>
    <xf numFmtId="0" fontId="2" fillId="3" borderId="66" xfId="1" applyNumberFormat="1" applyFont="1" applyFill="1" applyBorder="1" applyAlignment="1">
      <alignment horizontal="center" vertical="center"/>
    </xf>
    <xf numFmtId="164" fontId="2" fillId="2" borderId="67" xfId="1" applyNumberFormat="1" applyFont="1" applyFill="1" applyBorder="1" applyAlignment="1">
      <alignment horizontal="center" vertical="center"/>
    </xf>
    <xf numFmtId="0" fontId="4" fillId="0" borderId="7" xfId="0" applyFont="1" applyBorder="1"/>
    <xf numFmtId="0" fontId="5" fillId="0" borderId="8" xfId="0" applyFont="1" applyBorder="1"/>
    <xf numFmtId="164" fontId="6" fillId="2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Border="1" applyAlignment="1">
      <alignment horizontal="center" vertical="center"/>
    </xf>
    <xf numFmtId="164" fontId="6" fillId="0" borderId="39" xfId="1" applyNumberFormat="1" applyFont="1" applyBorder="1" applyAlignment="1">
      <alignment horizontal="center" vertical="center"/>
    </xf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4" fillId="0" borderId="71" xfId="0" applyFont="1" applyBorder="1"/>
    <xf numFmtId="0" fontId="4" fillId="0" borderId="67" xfId="0" applyFont="1" applyBorder="1"/>
    <xf numFmtId="0" fontId="4" fillId="0" borderId="4" xfId="0" applyFont="1" applyBorder="1"/>
    <xf numFmtId="0" fontId="3" fillId="0" borderId="5" xfId="0" applyFont="1" applyBorder="1"/>
    <xf numFmtId="164" fontId="2" fillId="2" borderId="5" xfId="1" applyNumberFormat="1" applyFont="1" applyFill="1" applyBorder="1" applyAlignment="1">
      <alignment horizontal="center" vertical="center"/>
    </xf>
    <xf numFmtId="164" fontId="4" fillId="0" borderId="5" xfId="1" applyNumberFormat="1" applyFont="1" applyBorder="1"/>
    <xf numFmtId="164" fontId="2" fillId="0" borderId="42" xfId="1" applyNumberFormat="1" applyFont="1" applyBorder="1" applyAlignment="1">
      <alignment horizontal="center" vertical="center"/>
    </xf>
    <xf numFmtId="0" fontId="4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0" borderId="69" xfId="0" applyFont="1" applyBorder="1"/>
    <xf numFmtId="0" fontId="4" fillId="0" borderId="10" xfId="0" applyFont="1" applyBorder="1"/>
    <xf numFmtId="0" fontId="3" fillId="0" borderId="11" xfId="0" applyFont="1" applyBorder="1"/>
    <xf numFmtId="164" fontId="2" fillId="2" borderId="11" xfId="1" applyNumberFormat="1" applyFont="1" applyFill="1" applyBorder="1" applyAlignment="1">
      <alignment horizontal="center" vertical="center"/>
    </xf>
    <xf numFmtId="41" fontId="3" fillId="0" borderId="11" xfId="2" applyFont="1" applyBorder="1"/>
    <xf numFmtId="164" fontId="2" fillId="0" borderId="34" xfId="1" applyNumberFormat="1" applyFont="1" applyBorder="1" applyAlignment="1">
      <alignment horizontal="center" vertical="center"/>
    </xf>
    <xf numFmtId="0" fontId="4" fillId="2" borderId="10" xfId="0" applyFont="1" applyFill="1" applyBorder="1"/>
    <xf numFmtId="0" fontId="4" fillId="2" borderId="12" xfId="0" applyFont="1" applyFill="1" applyBorder="1"/>
    <xf numFmtId="0" fontId="4" fillId="0" borderId="70" xfId="0" applyFont="1" applyBorder="1"/>
    <xf numFmtId="0" fontId="3" fillId="0" borderId="64" xfId="0" applyFont="1" applyBorder="1"/>
    <xf numFmtId="0" fontId="3" fillId="0" borderId="3" xfId="0" applyFont="1" applyBorder="1"/>
    <xf numFmtId="0" fontId="4" fillId="0" borderId="37" xfId="0" applyFont="1" applyBorder="1"/>
    <xf numFmtId="0" fontId="4" fillId="2" borderId="64" xfId="0" applyFont="1" applyFill="1" applyBorder="1"/>
    <xf numFmtId="0" fontId="4" fillId="2" borderId="65" xfId="0" applyFont="1" applyFill="1" applyBorder="1"/>
    <xf numFmtId="0" fontId="4" fillId="0" borderId="66" xfId="0" applyFont="1" applyBorder="1"/>
    <xf numFmtId="0" fontId="4" fillId="0" borderId="72" xfId="0" applyFont="1" applyBorder="1"/>
    <xf numFmtId="0" fontId="6" fillId="0" borderId="73" xfId="0" applyFont="1" applyBorder="1" applyAlignment="1">
      <alignment vertical="center"/>
    </xf>
    <xf numFmtId="164" fontId="5" fillId="0" borderId="46" xfId="0" applyNumberFormat="1" applyFont="1" applyBorder="1"/>
    <xf numFmtId="164" fontId="3" fillId="2" borderId="73" xfId="0" applyNumberFormat="1" applyFont="1" applyFill="1" applyBorder="1"/>
    <xf numFmtId="164" fontId="3" fillId="2" borderId="13" xfId="0" applyNumberFormat="1" applyFont="1" applyFill="1" applyBorder="1"/>
    <xf numFmtId="164" fontId="3" fillId="2" borderId="74" xfId="0" applyNumberFormat="1" applyFont="1" applyFill="1" applyBorder="1"/>
    <xf numFmtId="164" fontId="3" fillId="0" borderId="75" xfId="0" applyNumberFormat="1" applyFont="1" applyBorder="1"/>
    <xf numFmtId="164" fontId="3" fillId="0" borderId="76" xfId="0" applyNumberFormat="1" applyFont="1" applyBorder="1"/>
    <xf numFmtId="0" fontId="6" fillId="0" borderId="63" xfId="0" applyFont="1" applyBorder="1" applyAlignment="1">
      <alignment vertical="center"/>
    </xf>
    <xf numFmtId="164" fontId="5" fillId="0" borderId="44" xfId="0" applyNumberFormat="1" applyFont="1" applyBorder="1"/>
    <xf numFmtId="164" fontId="3" fillId="2" borderId="63" xfId="0" applyNumberFormat="1" applyFont="1" applyFill="1" applyBorder="1"/>
    <xf numFmtId="164" fontId="3" fillId="2" borderId="2" xfId="0" applyNumberFormat="1" applyFont="1" applyFill="1" applyBorder="1"/>
    <xf numFmtId="164" fontId="3" fillId="2" borderId="68" xfId="0" applyNumberFormat="1" applyFont="1" applyFill="1" applyBorder="1"/>
    <xf numFmtId="164" fontId="3" fillId="0" borderId="77" xfId="0" applyNumberFormat="1" applyFont="1" applyBorder="1"/>
    <xf numFmtId="0" fontId="6" fillId="4" borderId="4" xfId="0" applyFont="1" applyFill="1" applyBorder="1" applyAlignment="1">
      <alignment vertical="center"/>
    </xf>
    <xf numFmtId="164" fontId="5" fillId="4" borderId="42" xfId="0" applyNumberFormat="1" applyFont="1" applyFill="1" applyBorder="1"/>
    <xf numFmtId="164" fontId="5" fillId="4" borderId="78" xfId="0" applyNumberFormat="1" applyFont="1" applyFill="1" applyBorder="1"/>
    <xf numFmtId="164" fontId="5" fillId="4" borderId="14" xfId="0" applyNumberFormat="1" applyFont="1" applyFill="1" applyBorder="1"/>
    <xf numFmtId="164" fontId="5" fillId="4" borderId="79" xfId="0" applyNumberFormat="1" applyFont="1" applyFill="1" applyBorder="1"/>
    <xf numFmtId="164" fontId="5" fillId="4" borderId="80" xfId="0" applyNumberFormat="1" applyFont="1" applyFill="1" applyBorder="1"/>
    <xf numFmtId="164" fontId="3" fillId="4" borderId="81" xfId="0" applyNumberFormat="1" applyFont="1" applyFill="1" applyBorder="1"/>
    <xf numFmtId="0" fontId="6" fillId="5" borderId="10" xfId="0" applyFont="1" applyFill="1" applyBorder="1" applyAlignment="1">
      <alignment vertical="center"/>
    </xf>
    <xf numFmtId="164" fontId="5" fillId="5" borderId="34" xfId="1" applyNumberFormat="1" applyFont="1" applyFill="1" applyBorder="1"/>
    <xf numFmtId="164" fontId="5" fillId="5" borderId="82" xfId="1" applyNumberFormat="1" applyFont="1" applyFill="1" applyBorder="1"/>
    <xf numFmtId="164" fontId="5" fillId="5" borderId="12" xfId="1" applyNumberFormat="1" applyFont="1" applyFill="1" applyBorder="1"/>
    <xf numFmtId="164" fontId="5" fillId="5" borderId="70" xfId="1" applyNumberFormat="1" applyFont="1" applyFill="1" applyBorder="1"/>
    <xf numFmtId="164" fontId="3" fillId="5" borderId="67" xfId="0" applyNumberFormat="1" applyFont="1" applyFill="1" applyBorder="1"/>
    <xf numFmtId="0" fontId="2" fillId="0" borderId="10" xfId="0" applyFont="1" applyBorder="1" applyAlignment="1">
      <alignment vertical="center"/>
    </xf>
    <xf numFmtId="0" fontId="33" fillId="0" borderId="11" xfId="0" applyFont="1" applyBorder="1"/>
    <xf numFmtId="0" fontId="33" fillId="0" borderId="34" xfId="0" applyFont="1" applyBorder="1"/>
    <xf numFmtId="41" fontId="4" fillId="2" borderId="64" xfId="2" applyFont="1" applyFill="1" applyBorder="1"/>
    <xf numFmtId="41" fontId="4" fillId="2" borderId="2" xfId="2" applyFont="1" applyFill="1" applyBorder="1"/>
    <xf numFmtId="41" fontId="4" fillId="2" borderId="12" xfId="2" applyFont="1" applyFill="1" applyBorder="1"/>
    <xf numFmtId="164" fontId="4" fillId="0" borderId="70" xfId="0" applyNumberFormat="1" applyFont="1" applyBorder="1"/>
    <xf numFmtId="164" fontId="3" fillId="0" borderId="67" xfId="0" applyNumberFormat="1" applyFont="1" applyBorder="1"/>
    <xf numFmtId="41" fontId="4" fillId="2" borderId="10" xfId="2" applyFont="1" applyFill="1" applyBorder="1"/>
    <xf numFmtId="41" fontId="4" fillId="2" borderId="4" xfId="2" applyFont="1" applyFill="1" applyBorder="1"/>
    <xf numFmtId="0" fontId="7" fillId="0" borderId="10" xfId="0" applyFont="1" applyBorder="1" applyAlignment="1">
      <alignment vertical="center"/>
    </xf>
    <xf numFmtId="164" fontId="8" fillId="2" borderId="34" xfId="1" applyNumberFormat="1" applyFont="1" applyFill="1" applyBorder="1"/>
    <xf numFmtId="41" fontId="8" fillId="2" borderId="10" xfId="2" applyFont="1" applyFill="1" applyBorder="1"/>
    <xf numFmtId="41" fontId="8" fillId="2" borderId="11" xfId="2" applyFont="1" applyFill="1" applyBorder="1"/>
    <xf numFmtId="41" fontId="8" fillId="2" borderId="12" xfId="2" applyFont="1" applyFill="1" applyBorder="1"/>
    <xf numFmtId="164" fontId="8" fillId="2" borderId="70" xfId="1" applyNumberFormat="1" applyFont="1" applyFill="1" applyBorder="1"/>
    <xf numFmtId="164" fontId="5" fillId="0" borderId="67" xfId="0" applyNumberFormat="1" applyFont="1" applyBorder="1"/>
    <xf numFmtId="0" fontId="2" fillId="0" borderId="64" xfId="0" applyFont="1" applyBorder="1" applyAlignment="1">
      <alignment vertical="center"/>
    </xf>
    <xf numFmtId="0" fontId="33" fillId="0" borderId="3" xfId="0" applyFont="1" applyBorder="1"/>
    <xf numFmtId="0" fontId="33" fillId="0" borderId="37" xfId="0" applyFont="1" applyBorder="1"/>
    <xf numFmtId="41" fontId="4" fillId="2" borderId="83" xfId="2" applyFont="1" applyFill="1" applyBorder="1"/>
    <xf numFmtId="41" fontId="4" fillId="2" borderId="84" xfId="2" applyFont="1" applyFill="1" applyBorder="1"/>
    <xf numFmtId="164" fontId="4" fillId="0" borderId="85" xfId="0" applyNumberFormat="1" applyFont="1" applyBorder="1"/>
    <xf numFmtId="164" fontId="3" fillId="0" borderId="72" xfId="0" applyNumberFormat="1" applyFont="1" applyBorder="1"/>
    <xf numFmtId="164" fontId="5" fillId="2" borderId="46" xfId="1" applyNumberFormat="1" applyFont="1" applyFill="1" applyBorder="1"/>
    <xf numFmtId="164" fontId="5" fillId="2" borderId="73" xfId="1" applyNumberFormat="1" applyFont="1" applyFill="1" applyBorder="1"/>
    <xf numFmtId="164" fontId="5" fillId="2" borderId="74" xfId="1" applyNumberFormat="1" applyFont="1" applyFill="1" applyBorder="1"/>
    <xf numFmtId="164" fontId="5" fillId="2" borderId="75" xfId="1" applyNumberFormat="1" applyFont="1" applyFill="1" applyBorder="1"/>
    <xf numFmtId="164" fontId="5" fillId="0" borderId="76" xfId="0" applyNumberFormat="1" applyFont="1" applyBorder="1"/>
    <xf numFmtId="164" fontId="5" fillId="4" borderId="42" xfId="1" applyNumberFormat="1" applyFont="1" applyFill="1" applyBorder="1"/>
    <xf numFmtId="164" fontId="5" fillId="4" borderId="4" xfId="1" applyNumberFormat="1" applyFont="1" applyFill="1" applyBorder="1"/>
    <xf numFmtId="164" fontId="5" fillId="4" borderId="6" xfId="1" applyNumberFormat="1" applyFont="1" applyFill="1" applyBorder="1"/>
    <xf numFmtId="164" fontId="5" fillId="4" borderId="69" xfId="1" applyNumberFormat="1" applyFont="1" applyFill="1" applyBorder="1"/>
    <xf numFmtId="0" fontId="7" fillId="5" borderId="64" xfId="0" applyFont="1" applyFill="1" applyBorder="1" applyAlignment="1">
      <alignment vertical="center"/>
    </xf>
    <xf numFmtId="164" fontId="8" fillId="5" borderId="37" xfId="1" applyNumberFormat="1" applyFont="1" applyFill="1" applyBorder="1"/>
    <xf numFmtId="164" fontId="8" fillId="5" borderId="64" xfId="1" applyNumberFormat="1" applyFont="1" applyFill="1" applyBorder="1"/>
    <xf numFmtId="164" fontId="8" fillId="5" borderId="65" xfId="1" applyNumberFormat="1" applyFont="1" applyFill="1" applyBorder="1"/>
    <xf numFmtId="164" fontId="8" fillId="5" borderId="66" xfId="1" applyNumberFormat="1" applyFont="1" applyFill="1" applyBorder="1"/>
    <xf numFmtId="164" fontId="3" fillId="5" borderId="72" xfId="0" applyNumberFormat="1" applyFont="1" applyFill="1" applyBorder="1"/>
    <xf numFmtId="0" fontId="9" fillId="2" borderId="7" xfId="0" applyFont="1" applyFill="1" applyBorder="1" applyAlignment="1">
      <alignment vertical="center"/>
    </xf>
    <xf numFmtId="164" fontId="3" fillId="2" borderId="39" xfId="1" applyNumberFormat="1" applyFont="1" applyFill="1" applyBorder="1"/>
    <xf numFmtId="164" fontId="3" fillId="2" borderId="7" xfId="1" applyNumberFormat="1" applyFont="1" applyFill="1" applyBorder="1"/>
    <xf numFmtId="164" fontId="3" fillId="2" borderId="9" xfId="1" applyNumberFormat="1" applyFont="1" applyFill="1" applyBorder="1"/>
    <xf numFmtId="164" fontId="3" fillId="2" borderId="71" xfId="1" applyNumberFormat="1" applyFont="1" applyFill="1" applyBorder="1"/>
    <xf numFmtId="164" fontId="3" fillId="0" borderId="86" xfId="0" applyNumberFormat="1" applyFont="1" applyBorder="1"/>
    <xf numFmtId="0" fontId="9" fillId="2" borderId="63" xfId="0" applyFont="1" applyFill="1" applyBorder="1" applyAlignment="1">
      <alignment vertical="center"/>
    </xf>
    <xf numFmtId="164" fontId="3" fillId="2" borderId="42" xfId="1" applyNumberFormat="1" applyFont="1" applyFill="1" applyBorder="1"/>
    <xf numFmtId="164" fontId="3" fillId="2" borderId="4" xfId="1" applyNumberFormat="1" applyFont="1" applyFill="1" applyBorder="1"/>
    <xf numFmtId="164" fontId="3" fillId="2" borderId="6" xfId="1" applyNumberFormat="1" applyFont="1" applyFill="1" applyBorder="1"/>
    <xf numFmtId="164" fontId="3" fillId="2" borderId="69" xfId="1" applyNumberFormat="1" applyFont="1" applyFill="1" applyBorder="1"/>
    <xf numFmtId="164" fontId="3" fillId="0" borderId="81" xfId="0" applyNumberFormat="1" applyFont="1" applyBorder="1"/>
    <xf numFmtId="0" fontId="9" fillId="2" borderId="64" xfId="0" applyFont="1" applyFill="1" applyBorder="1" applyAlignment="1">
      <alignment vertical="center"/>
    </xf>
    <xf numFmtId="0" fontId="4" fillId="0" borderId="34" xfId="0" applyFont="1" applyBorder="1"/>
    <xf numFmtId="164" fontId="3" fillId="2" borderId="34" xfId="1" applyNumberFormat="1" applyFont="1" applyFill="1" applyBorder="1"/>
    <xf numFmtId="164" fontId="3" fillId="2" borderId="10" xfId="1" applyNumberFormat="1" applyFont="1" applyFill="1" applyBorder="1"/>
    <xf numFmtId="164" fontId="3" fillId="2" borderId="12" xfId="1" applyNumberFormat="1" applyFont="1" applyFill="1" applyBorder="1"/>
    <xf numFmtId="164" fontId="3" fillId="2" borderId="70" xfId="1" applyNumberFormat="1" applyFont="1" applyFill="1" applyBorder="1"/>
    <xf numFmtId="164" fontId="3" fillId="2" borderId="67" xfId="0" applyNumberFormat="1" applyFont="1" applyFill="1" applyBorder="1"/>
    <xf numFmtId="0" fontId="6" fillId="4" borderId="10" xfId="0" applyFont="1" applyFill="1" applyBorder="1" applyAlignment="1">
      <alignment vertical="center"/>
    </xf>
    <xf numFmtId="164" fontId="5" fillId="4" borderId="34" xfId="1" applyNumberFormat="1" applyFont="1" applyFill="1" applyBorder="1"/>
    <xf numFmtId="164" fontId="3" fillId="4" borderId="10" xfId="1" applyNumberFormat="1" applyFont="1" applyFill="1" applyBorder="1"/>
    <xf numFmtId="164" fontId="3" fillId="4" borderId="12" xfId="1" applyNumberFormat="1" applyFont="1" applyFill="1" applyBorder="1"/>
    <xf numFmtId="164" fontId="3" fillId="4" borderId="70" xfId="1" applyNumberFormat="1" applyFont="1" applyFill="1" applyBorder="1"/>
    <xf numFmtId="164" fontId="3" fillId="4" borderId="67" xfId="0" applyNumberFormat="1" applyFont="1" applyFill="1" applyBorder="1"/>
    <xf numFmtId="164" fontId="8" fillId="5" borderId="17" xfId="1" applyNumberFormat="1" applyFont="1" applyFill="1" applyBorder="1"/>
    <xf numFmtId="164" fontId="8" fillId="5" borderId="87" xfId="1" applyNumberFormat="1" applyFont="1" applyFill="1" applyBorder="1"/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1" fontId="3" fillId="2" borderId="4" xfId="2" applyFont="1" applyFill="1" applyBorder="1"/>
    <xf numFmtId="41" fontId="3" fillId="2" borderId="6" xfId="2" applyFont="1" applyFill="1" applyBorder="1"/>
    <xf numFmtId="0" fontId="4" fillId="2" borderId="37" xfId="0" applyFont="1" applyFill="1" applyBorder="1"/>
    <xf numFmtId="41" fontId="4" fillId="2" borderId="65" xfId="2" applyFont="1" applyFill="1" applyBorder="1"/>
    <xf numFmtId="164" fontId="4" fillId="0" borderId="66" xfId="0" applyNumberFormat="1" applyFont="1" applyBorder="1"/>
    <xf numFmtId="164" fontId="10" fillId="5" borderId="64" xfId="1" applyNumberFormat="1" applyFont="1" applyFill="1" applyBorder="1"/>
    <xf numFmtId="164" fontId="10" fillId="5" borderId="65" xfId="1" applyNumberFormat="1" applyFont="1" applyFill="1" applyBorder="1"/>
    <xf numFmtId="164" fontId="10" fillId="5" borderId="66" xfId="1" applyNumberFormat="1" applyFont="1" applyFill="1" applyBorder="1"/>
    <xf numFmtId="41" fontId="4" fillId="2" borderId="12" xfId="0" applyNumberFormat="1" applyFont="1" applyFill="1" applyBorder="1"/>
    <xf numFmtId="164" fontId="5" fillId="4" borderId="10" xfId="1" applyNumberFormat="1" applyFont="1" applyFill="1" applyBorder="1"/>
    <xf numFmtId="164" fontId="5" fillId="4" borderId="12" xfId="1" applyNumberFormat="1" applyFont="1" applyFill="1" applyBorder="1"/>
    <xf numFmtId="164" fontId="5" fillId="4" borderId="70" xfId="1" applyNumberFormat="1" applyFont="1" applyFill="1" applyBorder="1"/>
    <xf numFmtId="0" fontId="2" fillId="2" borderId="7" xfId="0" applyFont="1" applyFill="1" applyBorder="1" applyAlignment="1">
      <alignment vertical="center"/>
    </xf>
    <xf numFmtId="164" fontId="3" fillId="2" borderId="86" xfId="0" applyNumberFormat="1" applyFont="1" applyFill="1" applyBorder="1"/>
    <xf numFmtId="0" fontId="2" fillId="2" borderId="59" xfId="0" applyFont="1" applyFill="1" applyBorder="1" applyAlignment="1">
      <alignment vertical="center"/>
    </xf>
    <xf numFmtId="164" fontId="3" fillId="2" borderId="58" xfId="1" applyNumberFormat="1" applyFont="1" applyFill="1" applyBorder="1"/>
    <xf numFmtId="164" fontId="3" fillId="2" borderId="59" xfId="1" applyNumberFormat="1" applyFont="1" applyFill="1" applyBorder="1"/>
    <xf numFmtId="164" fontId="3" fillId="2" borderId="60" xfId="1" applyNumberFormat="1" applyFont="1" applyFill="1" applyBorder="1"/>
    <xf numFmtId="164" fontId="3" fillId="2" borderId="61" xfId="1" applyNumberFormat="1" applyFont="1" applyFill="1" applyBorder="1"/>
    <xf numFmtId="164" fontId="3" fillId="2" borderId="62" xfId="0" applyNumberFormat="1" applyFont="1" applyFill="1" applyBorder="1"/>
    <xf numFmtId="0" fontId="2" fillId="2" borderId="10" xfId="0" applyFont="1" applyFill="1" applyBorder="1" applyAlignment="1">
      <alignment vertical="center"/>
    </xf>
    <xf numFmtId="0" fontId="4" fillId="2" borderId="34" xfId="0" applyFont="1" applyFill="1" applyBorder="1"/>
    <xf numFmtId="0" fontId="7" fillId="5" borderId="17" xfId="0" applyFont="1" applyFill="1" applyBorder="1" applyAlignment="1">
      <alignment vertical="center"/>
    </xf>
    <xf numFmtId="0" fontId="9" fillId="2" borderId="88" xfId="0" applyFont="1" applyFill="1" applyBorder="1" applyAlignment="1">
      <alignment vertical="center"/>
    </xf>
    <xf numFmtId="164" fontId="4" fillId="2" borderId="70" xfId="0" applyNumberFormat="1" applyFont="1" applyFill="1" applyBorder="1"/>
    <xf numFmtId="164" fontId="4" fillId="2" borderId="67" xfId="0" applyNumberFormat="1" applyFont="1" applyFill="1" applyBorder="1"/>
    <xf numFmtId="0" fontId="7" fillId="5" borderId="7" xfId="0" applyFont="1" applyFill="1" applyBorder="1" applyAlignment="1">
      <alignment vertical="center"/>
    </xf>
    <xf numFmtId="164" fontId="8" fillId="5" borderId="39" xfId="1" applyNumberFormat="1" applyFont="1" applyFill="1" applyBorder="1"/>
    <xf numFmtId="164" fontId="8" fillId="5" borderId="7" xfId="1" applyNumberFormat="1" applyFont="1" applyFill="1" applyBorder="1"/>
    <xf numFmtId="164" fontId="8" fillId="5" borderId="9" xfId="1" applyNumberFormat="1" applyFont="1" applyFill="1" applyBorder="1"/>
    <xf numFmtId="164" fontId="8" fillId="5" borderId="71" xfId="1" applyNumberFormat="1" applyFont="1" applyFill="1" applyBorder="1"/>
    <xf numFmtId="164" fontId="3" fillId="5" borderId="86" xfId="0" applyNumberFormat="1" applyFont="1" applyFill="1" applyBorder="1"/>
    <xf numFmtId="164" fontId="10" fillId="2" borderId="39" xfId="1" applyNumberFormat="1" applyFont="1" applyFill="1" applyBorder="1"/>
    <xf numFmtId="164" fontId="10" fillId="2" borderId="7" xfId="1" applyNumberFormat="1" applyFont="1" applyFill="1" applyBorder="1"/>
    <xf numFmtId="164" fontId="10" fillId="2" borderId="9" xfId="1" applyNumberFormat="1" applyFont="1" applyFill="1" applyBorder="1"/>
    <xf numFmtId="164" fontId="10" fillId="2" borderId="71" xfId="1" applyNumberFormat="1" applyFont="1" applyFill="1" applyBorder="1"/>
    <xf numFmtId="0" fontId="9" fillId="2" borderId="4" xfId="0" applyFont="1" applyFill="1" applyBorder="1" applyAlignment="1">
      <alignment vertical="center"/>
    </xf>
    <xf numFmtId="164" fontId="10" fillId="2" borderId="42" xfId="1" applyNumberFormat="1" applyFont="1" applyFill="1" applyBorder="1"/>
    <xf numFmtId="164" fontId="10" fillId="2" borderId="4" xfId="1" applyNumberFormat="1" applyFont="1" applyFill="1" applyBorder="1"/>
    <xf numFmtId="164" fontId="10" fillId="2" borderId="6" xfId="1" applyNumberFormat="1" applyFont="1" applyFill="1" applyBorder="1"/>
    <xf numFmtId="164" fontId="10" fillId="2" borderId="69" xfId="1" applyNumberFormat="1" applyFont="1" applyFill="1" applyBorder="1"/>
    <xf numFmtId="164" fontId="3" fillId="2" borderId="81" xfId="0" applyNumberFormat="1" applyFont="1" applyFill="1" applyBorder="1"/>
    <xf numFmtId="164" fontId="10" fillId="2" borderId="37" xfId="1" applyNumberFormat="1" applyFont="1" applyFill="1" applyBorder="1"/>
    <xf numFmtId="164" fontId="10" fillId="2" borderId="64" xfId="1" applyNumberFormat="1" applyFont="1" applyFill="1" applyBorder="1"/>
    <xf numFmtId="164" fontId="10" fillId="2" borderId="65" xfId="1" applyNumberFormat="1" applyFont="1" applyFill="1" applyBorder="1"/>
    <xf numFmtId="164" fontId="10" fillId="2" borderId="66" xfId="1" applyNumberFormat="1" applyFont="1" applyFill="1" applyBorder="1"/>
    <xf numFmtId="164" fontId="3" fillId="2" borderId="72" xfId="0" applyNumberFormat="1" applyFont="1" applyFill="1" applyBorder="1"/>
    <xf numFmtId="0" fontId="9" fillId="2" borderId="16" xfId="0" applyFont="1" applyFill="1" applyBorder="1" applyAlignment="1">
      <alignment vertical="center"/>
    </xf>
    <xf numFmtId="164" fontId="10" fillId="2" borderId="16" xfId="1" applyNumberFormat="1" applyFont="1" applyFill="1" applyBorder="1"/>
    <xf numFmtId="164" fontId="3" fillId="2" borderId="16" xfId="0" applyNumberFormat="1" applyFont="1" applyFill="1" applyBorder="1"/>
    <xf numFmtId="164" fontId="10" fillId="2" borderId="0" xfId="1" applyNumberFormat="1" applyFont="1" applyFill="1" applyBorder="1"/>
    <xf numFmtId="164" fontId="3" fillId="2" borderId="0" xfId="0" applyNumberFormat="1" applyFont="1" applyFill="1" applyBorder="1"/>
    <xf numFmtId="0" fontId="2" fillId="0" borderId="88" xfId="0" applyFont="1" applyBorder="1" applyAlignment="1">
      <alignment vertical="center"/>
    </xf>
    <xf numFmtId="164" fontId="3" fillId="2" borderId="89" xfId="1" applyNumberFormat="1" applyFont="1" applyFill="1" applyBorder="1"/>
    <xf numFmtId="164" fontId="3" fillId="2" borderId="88" xfId="1" applyNumberFormat="1" applyFont="1" applyFill="1" applyBorder="1"/>
    <xf numFmtId="164" fontId="3" fillId="2" borderId="90" xfId="1" applyNumberFormat="1" applyFont="1" applyFill="1" applyBorder="1"/>
    <xf numFmtId="164" fontId="3" fillId="2" borderId="91" xfId="1" applyNumberFormat="1" applyFont="1" applyFill="1" applyBorder="1"/>
    <xf numFmtId="164" fontId="3" fillId="0" borderId="92" xfId="0" applyNumberFormat="1" applyFont="1" applyBorder="1"/>
    <xf numFmtId="0" fontId="2" fillId="5" borderId="64" xfId="0" applyFont="1" applyFill="1" applyBorder="1" applyAlignment="1">
      <alignment vertical="center"/>
    </xf>
    <xf numFmtId="164" fontId="3" fillId="5" borderId="94" xfId="0" applyNumberFormat="1" applyFont="1" applyFill="1" applyBorder="1"/>
    <xf numFmtId="0" fontId="7" fillId="5" borderId="63" xfId="0" applyFont="1" applyFill="1" applyBorder="1" applyAlignment="1">
      <alignment vertical="center"/>
    </xf>
    <xf numFmtId="164" fontId="8" fillId="5" borderId="44" xfId="1" applyNumberFormat="1" applyFont="1" applyFill="1" applyBorder="1"/>
    <xf numFmtId="164" fontId="10" fillId="5" borderId="63" xfId="1" applyNumberFormat="1" applyFont="1" applyFill="1" applyBorder="1"/>
    <xf numFmtId="164" fontId="10" fillId="5" borderId="2" xfId="1" applyNumberFormat="1" applyFont="1" applyFill="1" applyBorder="1"/>
    <xf numFmtId="164" fontId="10" fillId="5" borderId="68" xfId="1" applyNumberFormat="1" applyFont="1" applyFill="1" applyBorder="1"/>
    <xf numFmtId="164" fontId="10" fillId="5" borderId="77" xfId="1" applyNumberFormat="1" applyFont="1" applyFill="1" applyBorder="1"/>
    <xf numFmtId="164" fontId="3" fillId="5" borderId="95" xfId="0" applyNumberFormat="1" applyFont="1" applyFill="1" applyBorder="1"/>
    <xf numFmtId="0" fontId="6" fillId="5" borderId="64" xfId="0" applyFont="1" applyFill="1" applyBorder="1" applyAlignment="1">
      <alignment vertical="center"/>
    </xf>
    <xf numFmtId="164" fontId="5" fillId="5" borderId="37" xfId="1" applyNumberFormat="1" applyFont="1" applyFill="1" applyBorder="1"/>
    <xf numFmtId="164" fontId="5" fillId="5" borderId="64" xfId="1" applyNumberFormat="1" applyFont="1" applyFill="1" applyBorder="1"/>
    <xf numFmtId="164" fontId="5" fillId="2" borderId="3" xfId="1" applyNumberFormat="1" applyFont="1" applyFill="1" applyBorder="1"/>
    <xf numFmtId="164" fontId="5" fillId="5" borderId="65" xfId="1" applyNumberFormat="1" applyFont="1" applyFill="1" applyBorder="1"/>
    <xf numFmtId="164" fontId="5" fillId="5" borderId="66" xfId="1" applyNumberFormat="1" applyFont="1" applyFill="1" applyBorder="1"/>
    <xf numFmtId="164" fontId="5" fillId="5" borderId="72" xfId="0" applyNumberFormat="1" applyFont="1" applyFill="1" applyBorder="1"/>
    <xf numFmtId="164" fontId="10" fillId="7" borderId="3" xfId="1" applyNumberFormat="1" applyFont="1" applyFill="1" applyBorder="1"/>
    <xf numFmtId="164" fontId="8" fillId="5" borderId="96" xfId="1" applyNumberFormat="1" applyFont="1" applyFill="1" applyBorder="1"/>
    <xf numFmtId="0" fontId="11" fillId="2" borderId="34" xfId="0" applyFont="1" applyFill="1" applyBorder="1"/>
    <xf numFmtId="41" fontId="12" fillId="2" borderId="10" xfId="2" applyFont="1" applyFill="1" applyBorder="1"/>
    <xf numFmtId="41" fontId="12" fillId="2" borderId="12" xfId="2" applyFont="1" applyFill="1" applyBorder="1"/>
    <xf numFmtId="164" fontId="12" fillId="2" borderId="70" xfId="0" applyNumberFormat="1" applyFont="1" applyFill="1" applyBorder="1"/>
    <xf numFmtId="0" fontId="11" fillId="2" borderId="37" xfId="0" applyFont="1" applyFill="1" applyBorder="1"/>
    <xf numFmtId="41" fontId="12" fillId="2" borderId="70" xfId="2" applyFont="1" applyFill="1" applyBorder="1"/>
    <xf numFmtId="41" fontId="12" fillId="2" borderId="64" xfId="2" applyFont="1" applyFill="1" applyBorder="1"/>
    <xf numFmtId="41" fontId="12" fillId="2" borderId="65" xfId="2" applyFont="1" applyFill="1" applyBorder="1"/>
    <xf numFmtId="164" fontId="12" fillId="0" borderId="66" xfId="0" applyNumberFormat="1" applyFont="1" applyBorder="1"/>
    <xf numFmtId="164" fontId="12" fillId="0" borderId="70" xfId="0" applyNumberFormat="1" applyFont="1" applyBorder="1"/>
    <xf numFmtId="0" fontId="11" fillId="0" borderId="37" xfId="0" applyFont="1" applyBorder="1"/>
    <xf numFmtId="41" fontId="12" fillId="0" borderId="66" xfId="2" applyFont="1" applyBorder="1"/>
    <xf numFmtId="0" fontId="11" fillId="0" borderId="34" xfId="0" applyFont="1" applyBorder="1"/>
    <xf numFmtId="0" fontId="11" fillId="0" borderId="16" xfId="0" applyFont="1" applyBorder="1"/>
    <xf numFmtId="0" fontId="12" fillId="2" borderId="16" xfId="0" applyFont="1" applyFill="1" applyBorder="1"/>
    <xf numFmtId="164" fontId="12" fillId="0" borderId="16" xfId="0" applyNumberFormat="1" applyFont="1" applyBorder="1"/>
    <xf numFmtId="0" fontId="11" fillId="0" borderId="0" xfId="0" applyFont="1" applyBorder="1"/>
    <xf numFmtId="0" fontId="12" fillId="2" borderId="0" xfId="0" applyFont="1" applyFill="1" applyBorder="1"/>
    <xf numFmtId="164" fontId="12" fillId="0" borderId="0" xfId="0" applyNumberFormat="1" applyFont="1" applyBorder="1"/>
    <xf numFmtId="164" fontId="2" fillId="2" borderId="39" xfId="1" applyNumberFormat="1" applyFont="1" applyFill="1" applyBorder="1" applyAlignment="1">
      <alignment vertical="center"/>
    </xf>
    <xf numFmtId="164" fontId="2" fillId="2" borderId="7" xfId="1" applyNumberFormat="1" applyFont="1" applyFill="1" applyBorder="1" applyAlignment="1">
      <alignment vertical="center"/>
    </xf>
    <xf numFmtId="164" fontId="2" fillId="2" borderId="9" xfId="1" applyNumberFormat="1" applyFont="1" applyFill="1" applyBorder="1" applyAlignment="1">
      <alignment vertical="center"/>
    </xf>
    <xf numFmtId="164" fontId="2" fillId="2" borderId="71" xfId="1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164" fontId="9" fillId="2" borderId="42" xfId="1" applyNumberFormat="1" applyFont="1" applyFill="1" applyBorder="1" applyAlignment="1">
      <alignment vertical="center"/>
    </xf>
    <xf numFmtId="164" fontId="9" fillId="2" borderId="4" xfId="1" applyNumberFormat="1" applyFont="1" applyFill="1" applyBorder="1" applyAlignment="1">
      <alignment vertical="center"/>
    </xf>
    <xf numFmtId="164" fontId="9" fillId="2" borderId="6" xfId="1" applyNumberFormat="1" applyFont="1" applyFill="1" applyBorder="1" applyAlignment="1">
      <alignment vertical="center"/>
    </xf>
    <xf numFmtId="164" fontId="9" fillId="2" borderId="69" xfId="1" applyNumberFormat="1" applyFont="1" applyFill="1" applyBorder="1" applyAlignment="1">
      <alignment vertical="center"/>
    </xf>
    <xf numFmtId="41" fontId="12" fillId="2" borderId="12" xfId="0" applyNumberFormat="1" applyFont="1" applyFill="1" applyBorder="1"/>
    <xf numFmtId="164" fontId="6" fillId="5" borderId="93" xfId="1" applyNumberFormat="1" applyFont="1" applyFill="1" applyBorder="1" applyAlignment="1">
      <alignment vertical="center"/>
    </xf>
    <xf numFmtId="164" fontId="6" fillId="5" borderId="17" xfId="1" applyNumberFormat="1" applyFont="1" applyFill="1" applyBorder="1" applyAlignment="1">
      <alignment vertical="center"/>
    </xf>
    <xf numFmtId="164" fontId="6" fillId="5" borderId="20" xfId="1" applyNumberFormat="1" applyFont="1" applyFill="1" applyBorder="1" applyAlignment="1">
      <alignment vertical="center"/>
    </xf>
    <xf numFmtId="164" fontId="6" fillId="5" borderId="87" xfId="1" applyNumberFormat="1" applyFont="1" applyFill="1" applyBorder="1" applyAlignment="1">
      <alignment vertical="center"/>
    </xf>
    <xf numFmtId="164" fontId="5" fillId="5" borderId="94" xfId="0" applyNumberFormat="1" applyFont="1" applyFill="1" applyBorder="1"/>
    <xf numFmtId="164" fontId="2" fillId="2" borderId="42" xfId="1" applyNumberFormat="1" applyFont="1" applyFill="1" applyBorder="1" applyAlignment="1">
      <alignment vertical="center"/>
    </xf>
    <xf numFmtId="164" fontId="2" fillId="2" borderId="4" xfId="1" applyNumberFormat="1" applyFont="1" applyFill="1" applyBorder="1" applyAlignment="1">
      <alignment vertical="center"/>
    </xf>
    <xf numFmtId="164" fontId="2" fillId="2" borderId="6" xfId="1" applyNumberFormat="1" applyFont="1" applyFill="1" applyBorder="1" applyAlignment="1">
      <alignment vertical="center"/>
    </xf>
    <xf numFmtId="164" fontId="2" fillId="2" borderId="69" xfId="1" applyNumberFormat="1" applyFont="1" applyFill="1" applyBorder="1" applyAlignment="1">
      <alignment vertical="center"/>
    </xf>
    <xf numFmtId="164" fontId="2" fillId="2" borderId="34" xfId="1" applyNumberFormat="1" applyFont="1" applyFill="1" applyBorder="1" applyAlignment="1">
      <alignment vertical="center"/>
    </xf>
    <xf numFmtId="164" fontId="2" fillId="2" borderId="10" xfId="1" applyNumberFormat="1" applyFont="1" applyFill="1" applyBorder="1" applyAlignment="1">
      <alignment vertical="center"/>
    </xf>
    <xf numFmtId="164" fontId="2" fillId="2" borderId="12" xfId="1" applyNumberFormat="1" applyFont="1" applyFill="1" applyBorder="1" applyAlignment="1">
      <alignment vertical="center"/>
    </xf>
    <xf numFmtId="164" fontId="2" fillId="2" borderId="70" xfId="1" applyNumberFormat="1" applyFont="1" applyFill="1" applyBorder="1" applyAlignment="1">
      <alignment vertical="center"/>
    </xf>
    <xf numFmtId="164" fontId="6" fillId="4" borderId="34" xfId="1" applyNumberFormat="1" applyFont="1" applyFill="1" applyBorder="1" applyAlignment="1">
      <alignment vertical="center"/>
    </xf>
    <xf numFmtId="164" fontId="6" fillId="4" borderId="10" xfId="1" applyNumberFormat="1" applyFont="1" applyFill="1" applyBorder="1" applyAlignment="1">
      <alignment vertical="center"/>
    </xf>
    <xf numFmtId="164" fontId="6" fillId="4" borderId="12" xfId="1" applyNumberFormat="1" applyFont="1" applyFill="1" applyBorder="1" applyAlignment="1">
      <alignment vertical="center"/>
    </xf>
    <xf numFmtId="164" fontId="6" fillId="4" borderId="70" xfId="1" applyNumberFormat="1" applyFont="1" applyFill="1" applyBorder="1" applyAlignment="1">
      <alignment vertical="center"/>
    </xf>
    <xf numFmtId="164" fontId="6" fillId="5" borderId="37" xfId="1" applyNumberFormat="1" applyFont="1" applyFill="1" applyBorder="1" applyAlignment="1">
      <alignment vertical="center"/>
    </xf>
    <xf numFmtId="164" fontId="6" fillId="5" borderId="64" xfId="1" applyNumberFormat="1" applyFont="1" applyFill="1" applyBorder="1" applyAlignment="1">
      <alignment vertical="center"/>
    </xf>
    <xf numFmtId="164" fontId="6" fillId="5" borderId="65" xfId="1" applyNumberFormat="1" applyFont="1" applyFill="1" applyBorder="1" applyAlignment="1">
      <alignment vertical="center"/>
    </xf>
    <xf numFmtId="164" fontId="6" fillId="5" borderId="66" xfId="1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41" fontId="12" fillId="2" borderId="16" xfId="0" applyNumberFormat="1" applyFont="1" applyFill="1" applyBorder="1"/>
    <xf numFmtId="164" fontId="3" fillId="5" borderId="66" xfId="1" applyNumberFormat="1" applyFont="1" applyFill="1" applyBorder="1"/>
    <xf numFmtId="0" fontId="2" fillId="2" borderId="63" xfId="0" applyFont="1" applyFill="1" applyBorder="1" applyAlignment="1">
      <alignment vertical="center"/>
    </xf>
    <xf numFmtId="41" fontId="3" fillId="2" borderId="0" xfId="2" applyFont="1" applyFill="1" applyBorder="1"/>
    <xf numFmtId="164" fontId="3" fillId="2" borderId="37" xfId="1" applyNumberFormat="1" applyFont="1" applyFill="1" applyBorder="1"/>
    <xf numFmtId="164" fontId="3" fillId="2" borderId="64" xfId="1" applyNumberFormat="1" applyFont="1" applyFill="1" applyBorder="1"/>
    <xf numFmtId="164" fontId="3" fillId="2" borderId="65" xfId="1" applyNumberFormat="1" applyFont="1" applyFill="1" applyBorder="1"/>
    <xf numFmtId="164" fontId="3" fillId="2" borderId="66" xfId="1" applyNumberFormat="1" applyFont="1" applyFill="1" applyBorder="1"/>
    <xf numFmtId="0" fontId="7" fillId="4" borderId="64" xfId="0" applyFont="1" applyFill="1" applyBorder="1" applyAlignment="1">
      <alignment vertical="center"/>
    </xf>
    <xf numFmtId="164" fontId="5" fillId="4" borderId="37" xfId="1" applyNumberFormat="1" applyFont="1" applyFill="1" applyBorder="1"/>
    <xf numFmtId="164" fontId="5" fillId="4" borderId="64" xfId="1" applyNumberFormat="1" applyFont="1" applyFill="1" applyBorder="1"/>
    <xf numFmtId="164" fontId="5" fillId="4" borderId="65" xfId="1" applyNumberFormat="1" applyFont="1" applyFill="1" applyBorder="1"/>
    <xf numFmtId="164" fontId="5" fillId="4" borderId="66" xfId="1" applyNumberFormat="1" applyFont="1" applyFill="1" applyBorder="1"/>
    <xf numFmtId="164" fontId="3" fillId="4" borderId="72" xfId="0" applyNumberFormat="1" applyFont="1" applyFill="1" applyBorder="1"/>
    <xf numFmtId="0" fontId="2" fillId="3" borderId="7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41" fontId="3" fillId="2" borderId="12" xfId="2" applyFont="1" applyFill="1" applyBorder="1"/>
    <xf numFmtId="0" fontId="2" fillId="3" borderId="64" xfId="0" applyFont="1" applyFill="1" applyBorder="1" applyAlignment="1">
      <alignment vertical="center"/>
    </xf>
    <xf numFmtId="164" fontId="8" fillId="5" borderId="93" xfId="1" applyNumberFormat="1" applyFont="1" applyFill="1" applyBorder="1"/>
    <xf numFmtId="164" fontId="10" fillId="5" borderId="17" xfId="1" applyNumberFormat="1" applyFont="1" applyFill="1" applyBorder="1"/>
    <xf numFmtId="164" fontId="10" fillId="5" borderId="20" xfId="1" applyNumberFormat="1" applyFont="1" applyFill="1" applyBorder="1"/>
    <xf numFmtId="164" fontId="10" fillId="5" borderId="87" xfId="1" applyNumberFormat="1" applyFont="1" applyFill="1" applyBorder="1"/>
    <xf numFmtId="41" fontId="3" fillId="2" borderId="10" xfId="2" applyFont="1" applyFill="1" applyBorder="1"/>
    <xf numFmtId="41" fontId="4" fillId="0" borderId="70" xfId="2" applyFont="1" applyBorder="1"/>
    <xf numFmtId="0" fontId="7" fillId="6" borderId="64" xfId="0" applyFont="1" applyFill="1" applyBorder="1" applyAlignment="1">
      <alignment vertical="center"/>
    </xf>
    <xf numFmtId="164" fontId="8" fillId="6" borderId="37" xfId="1" applyNumberFormat="1" applyFont="1" applyFill="1" applyBorder="1"/>
    <xf numFmtId="164" fontId="10" fillId="6" borderId="64" xfId="1" applyNumberFormat="1" applyFont="1" applyFill="1" applyBorder="1"/>
    <xf numFmtId="164" fontId="10" fillId="6" borderId="3" xfId="1" applyNumberFormat="1" applyFont="1" applyFill="1" applyBorder="1"/>
    <xf numFmtId="164" fontId="10" fillId="6" borderId="65" xfId="1" applyNumberFormat="1" applyFont="1" applyFill="1" applyBorder="1"/>
    <xf numFmtId="164" fontId="10" fillId="6" borderId="66" xfId="1" applyNumberFormat="1" applyFont="1" applyFill="1" applyBorder="1"/>
    <xf numFmtId="164" fontId="3" fillId="6" borderId="72" xfId="0" applyNumberFormat="1" applyFont="1" applyFill="1" applyBorder="1"/>
    <xf numFmtId="164" fontId="3" fillId="2" borderId="99" xfId="1" applyNumberFormat="1" applyFont="1" applyFill="1" applyBorder="1"/>
    <xf numFmtId="164" fontId="3" fillId="2" borderId="100" xfId="1" applyNumberFormat="1" applyFont="1" applyFill="1" applyBorder="1"/>
    <xf numFmtId="164" fontId="3" fillId="2" borderId="101" xfId="1" applyNumberFormat="1" applyFont="1" applyFill="1" applyBorder="1"/>
    <xf numFmtId="164" fontId="3" fillId="2" borderId="102" xfId="1" applyNumberFormat="1" applyFont="1" applyFill="1" applyBorder="1"/>
    <xf numFmtId="164" fontId="3" fillId="2" borderId="103" xfId="1" applyNumberFormat="1" applyFont="1" applyFill="1" applyBorder="1"/>
    <xf numFmtId="164" fontId="3" fillId="2" borderId="104" xfId="1" applyNumberFormat="1" applyFont="1" applyFill="1" applyBorder="1"/>
    <xf numFmtId="0" fontId="4" fillId="0" borderId="107" xfId="0" applyFont="1" applyBorder="1"/>
    <xf numFmtId="0" fontId="4" fillId="2" borderId="108" xfId="0" applyFont="1" applyFill="1" applyBorder="1"/>
    <xf numFmtId="0" fontId="4" fillId="2" borderId="109" xfId="0" applyFont="1" applyFill="1" applyBorder="1"/>
    <xf numFmtId="0" fontId="4" fillId="2" borderId="107" xfId="0" applyFont="1" applyFill="1" applyBorder="1"/>
    <xf numFmtId="164" fontId="4" fillId="2" borderId="110" xfId="0" applyNumberFormat="1" applyFont="1" applyFill="1" applyBorder="1"/>
    <xf numFmtId="164" fontId="4" fillId="2" borderId="111" xfId="0" applyNumberFormat="1" applyFont="1" applyFill="1" applyBorder="1"/>
    <xf numFmtId="0" fontId="4" fillId="2" borderId="112" xfId="0" applyFont="1" applyFill="1" applyBorder="1"/>
    <xf numFmtId="0" fontId="4" fillId="0" borderId="0" xfId="0" applyFont="1"/>
    <xf numFmtId="41" fontId="4" fillId="0" borderId="0" xfId="2" applyFont="1"/>
    <xf numFmtId="0" fontId="4" fillId="2" borderId="0" xfId="0" applyFont="1" applyFill="1"/>
    <xf numFmtId="41" fontId="4" fillId="2" borderId="0" xfId="2" applyFont="1" applyFill="1"/>
    <xf numFmtId="0" fontId="34" fillId="0" borderId="0" xfId="0" applyFont="1" applyAlignment="1">
      <alignment horizontal="right"/>
    </xf>
    <xf numFmtId="41" fontId="33" fillId="0" borderId="0" xfId="2" applyFont="1"/>
    <xf numFmtId="41" fontId="4" fillId="0" borderId="21" xfId="2" applyFont="1" applyBorder="1"/>
    <xf numFmtId="41" fontId="34" fillId="0" borderId="0" xfId="2" applyFont="1"/>
    <xf numFmtId="0" fontId="35" fillId="2" borderId="0" xfId="0" applyFont="1" applyFill="1" applyAlignment="1">
      <alignment vertical="center" readingOrder="2"/>
    </xf>
    <xf numFmtId="0" fontId="33" fillId="0" borderId="0" xfId="0" applyFont="1" applyAlignment="1">
      <alignment horizontal="center"/>
    </xf>
    <xf numFmtId="41" fontId="4" fillId="0" borderId="0" xfId="0" applyNumberFormat="1" applyFont="1" applyAlignment="1">
      <alignment horizontal="right"/>
    </xf>
    <xf numFmtId="0" fontId="4" fillId="2" borderId="0" xfId="0" applyFont="1" applyFill="1" applyAlignment="1">
      <alignment horizontal="center" vertical="center" readingOrder="2"/>
    </xf>
    <xf numFmtId="41" fontId="4" fillId="0" borderId="0" xfId="0" applyNumberFormat="1" applyFont="1"/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34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164" fontId="4" fillId="2" borderId="0" xfId="0" applyNumberFormat="1" applyFont="1" applyFill="1"/>
    <xf numFmtId="0" fontId="3" fillId="2" borderId="11" xfId="0" applyFont="1" applyFill="1" applyBorder="1" applyAlignment="1">
      <alignment horizontal="center"/>
    </xf>
    <xf numFmtId="0" fontId="5" fillId="2" borderId="11" xfId="0" applyFont="1" applyFill="1" applyBorder="1"/>
    <xf numFmtId="164" fontId="5" fillId="2" borderId="11" xfId="0" applyNumberFormat="1" applyFont="1" applyFill="1" applyBorder="1"/>
    <xf numFmtId="164" fontId="36" fillId="2" borderId="11" xfId="0" applyNumberFormat="1" applyFont="1" applyFill="1" applyBorder="1"/>
    <xf numFmtId="41" fontId="4" fillId="2" borderId="0" xfId="0" applyNumberFormat="1" applyFont="1" applyFill="1"/>
    <xf numFmtId="0" fontId="3" fillId="2" borderId="11" xfId="0" applyFont="1" applyFill="1" applyBorder="1"/>
    <xf numFmtId="0" fontId="3" fillId="2" borderId="11" xfId="0" quotePrefix="1" applyFont="1" applyFill="1" applyBorder="1"/>
    <xf numFmtId="164" fontId="3" fillId="2" borderId="11" xfId="0" quotePrefix="1" applyNumberFormat="1" applyFont="1" applyFill="1" applyBorder="1"/>
    <xf numFmtId="164" fontId="3" fillId="2" borderId="11" xfId="0" applyNumberFormat="1" applyFont="1" applyFill="1" applyBorder="1"/>
    <xf numFmtId="164" fontId="3" fillId="2" borderId="11" xfId="1" applyNumberFormat="1" applyFont="1" applyFill="1" applyBorder="1" applyAlignment="1">
      <alignment horizontal="center"/>
    </xf>
    <xf numFmtId="0" fontId="37" fillId="2" borderId="0" xfId="0" applyFont="1" applyFill="1"/>
    <xf numFmtId="0" fontId="37" fillId="0" borderId="0" xfId="0" applyFont="1"/>
    <xf numFmtId="0" fontId="38" fillId="0" borderId="0" xfId="0" applyFont="1"/>
    <xf numFmtId="41" fontId="4" fillId="2" borderId="113" xfId="2" applyFont="1" applyFill="1" applyBorder="1"/>
    <xf numFmtId="41" fontId="4" fillId="2" borderId="82" xfId="2" applyFont="1" applyFill="1" applyBorder="1"/>
    <xf numFmtId="41" fontId="4" fillId="2" borderId="114" xfId="2" applyFont="1" applyFill="1" applyBorder="1"/>
    <xf numFmtId="0" fontId="7" fillId="5" borderId="10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2" fillId="0" borderId="5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3" fillId="0" borderId="62" xfId="0" applyNumberFormat="1" applyFont="1" applyBorder="1"/>
    <xf numFmtId="0" fontId="2" fillId="0" borderId="17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164" fontId="3" fillId="2" borderId="19" xfId="1" applyNumberFormat="1" applyFont="1" applyFill="1" applyBorder="1"/>
    <xf numFmtId="0" fontId="4" fillId="2" borderId="19" xfId="0" applyFont="1" applyFill="1" applyBorder="1"/>
    <xf numFmtId="0" fontId="4" fillId="2" borderId="93" xfId="0" applyFont="1" applyFill="1" applyBorder="1"/>
    <xf numFmtId="41" fontId="4" fillId="2" borderId="17" xfId="2" applyFont="1" applyFill="1" applyBorder="1"/>
    <xf numFmtId="41" fontId="4" fillId="2" borderId="19" xfId="2" applyFont="1" applyFill="1" applyBorder="1"/>
    <xf numFmtId="41" fontId="4" fillId="2" borderId="20" xfId="2" applyFont="1" applyFill="1" applyBorder="1"/>
    <xf numFmtId="164" fontId="4" fillId="2" borderId="87" xfId="0" applyNumberFormat="1" applyFont="1" applyFill="1" applyBorder="1"/>
    <xf numFmtId="164" fontId="3" fillId="0" borderId="94" xfId="0" applyNumberFormat="1" applyFont="1" applyBorder="1"/>
    <xf numFmtId="164" fontId="10" fillId="5" borderId="96" xfId="1" applyNumberFormat="1" applyFont="1" applyFill="1" applyBorder="1"/>
    <xf numFmtId="0" fontId="12" fillId="2" borderId="10" xfId="0" applyFont="1" applyFill="1" applyBorder="1"/>
    <xf numFmtId="0" fontId="12" fillId="2" borderId="64" xfId="0" applyFont="1" applyFill="1" applyBorder="1"/>
    <xf numFmtId="41" fontId="12" fillId="2" borderId="65" xfId="0" applyNumberFormat="1" applyFont="1" applyFill="1" applyBorder="1"/>
    <xf numFmtId="164" fontId="3" fillId="5" borderId="37" xfId="1" applyNumberFormat="1" applyFont="1" applyFill="1" applyBorder="1"/>
    <xf numFmtId="164" fontId="3" fillId="5" borderId="64" xfId="1" applyNumberFormat="1" applyFont="1" applyFill="1" applyBorder="1"/>
    <xf numFmtId="164" fontId="3" fillId="5" borderId="65" xfId="1" applyNumberFormat="1" applyFont="1" applyFill="1" applyBorder="1"/>
    <xf numFmtId="164" fontId="3" fillId="0" borderId="35" xfId="0" applyNumberFormat="1" applyFont="1" applyBorder="1"/>
    <xf numFmtId="0" fontId="4" fillId="0" borderId="21" xfId="0" applyFont="1" applyBorder="1"/>
    <xf numFmtId="0" fontId="2" fillId="0" borderId="35" xfId="0" applyFont="1" applyBorder="1" applyAlignment="1">
      <alignment vertical="center"/>
    </xf>
    <xf numFmtId="164" fontId="3" fillId="2" borderId="35" xfId="1" applyNumberFormat="1" applyFont="1" applyFill="1" applyBorder="1"/>
    <xf numFmtId="0" fontId="4" fillId="2" borderId="35" xfId="0" applyFont="1" applyFill="1" applyBorder="1"/>
    <xf numFmtId="41" fontId="4" fillId="2" borderId="35" xfId="2" applyFont="1" applyFill="1" applyBorder="1"/>
    <xf numFmtId="41" fontId="4" fillId="2" borderId="35" xfId="0" applyNumberFormat="1" applyFont="1" applyFill="1" applyBorder="1"/>
    <xf numFmtId="164" fontId="4" fillId="2" borderId="35" xfId="0" applyNumberFormat="1" applyFont="1" applyFill="1" applyBorder="1"/>
    <xf numFmtId="0" fontId="11" fillId="2" borderId="35" xfId="0" applyFont="1" applyFill="1" applyBorder="1"/>
    <xf numFmtId="41" fontId="12" fillId="2" borderId="35" xfId="2" applyFont="1" applyFill="1" applyBorder="1"/>
    <xf numFmtId="0" fontId="31" fillId="2" borderId="11" xfId="0" applyFont="1" applyFill="1" applyBorder="1"/>
    <xf numFmtId="164" fontId="31" fillId="2" borderId="11" xfId="1" applyNumberFormat="1" applyFont="1" applyFill="1" applyBorder="1"/>
    <xf numFmtId="164" fontId="31" fillId="2" borderId="11" xfId="0" quotePrefix="1" applyNumberFormat="1" applyFont="1" applyFill="1" applyBorder="1"/>
    <xf numFmtId="164" fontId="31" fillId="2" borderId="11" xfId="0" applyNumberFormat="1" applyFont="1" applyFill="1" applyBorder="1"/>
    <xf numFmtId="164" fontId="31" fillId="2" borderId="11" xfId="1" applyNumberFormat="1" applyFont="1" applyFill="1" applyBorder="1" applyAlignment="1">
      <alignment horizontal="center"/>
    </xf>
    <xf numFmtId="0" fontId="31" fillId="0" borderId="11" xfId="0" applyFont="1" applyBorder="1"/>
    <xf numFmtId="164" fontId="3" fillId="4" borderId="86" xfId="0" applyNumberFormat="1" applyFont="1" applyFill="1" applyBorder="1"/>
    <xf numFmtId="164" fontId="0" fillId="0" borderId="0" xfId="0" applyNumberFormat="1"/>
    <xf numFmtId="164" fontId="39" fillId="2" borderId="11" xfId="0" applyNumberFormat="1" applyFont="1" applyFill="1" applyBorder="1"/>
    <xf numFmtId="0" fontId="40" fillId="2" borderId="11" xfId="0" applyFont="1" applyFill="1" applyBorder="1"/>
    <xf numFmtId="164" fontId="40" fillId="2" borderId="11" xfId="1" applyNumberFormat="1" applyFont="1" applyFill="1" applyBorder="1"/>
    <xf numFmtId="164" fontId="40" fillId="2" borderId="11" xfId="0" quotePrefix="1" applyNumberFormat="1" applyFont="1" applyFill="1" applyBorder="1"/>
    <xf numFmtId="42" fontId="0" fillId="0" borderId="0" xfId="0" applyNumberFormat="1"/>
    <xf numFmtId="41" fontId="0" fillId="0" borderId="3" xfId="2" applyFont="1" applyBorder="1"/>
    <xf numFmtId="41" fontId="0" fillId="0" borderId="23" xfId="2" applyFont="1" applyBorder="1"/>
    <xf numFmtId="0" fontId="27" fillId="0" borderId="0" xfId="0" applyFont="1" applyAlignment="1">
      <alignment horizontal="center"/>
    </xf>
    <xf numFmtId="41" fontId="43" fillId="2" borderId="11" xfId="2" applyFont="1" applyFill="1" applyBorder="1"/>
    <xf numFmtId="15" fontId="44" fillId="0" borderId="11" xfId="0" quotePrefix="1" applyNumberFormat="1" applyFont="1" applyBorder="1" applyAlignment="1">
      <alignment horizontal="center"/>
    </xf>
    <xf numFmtId="0" fontId="44" fillId="0" borderId="11" xfId="0" quotePrefix="1" applyFont="1" applyBorder="1" applyAlignment="1">
      <alignment horizontal="center"/>
    </xf>
    <xf numFmtId="0" fontId="44" fillId="2" borderId="11" xfId="0" applyFont="1" applyFill="1" applyBorder="1" applyAlignment="1">
      <alignment horizontal="center"/>
    </xf>
    <xf numFmtId="41" fontId="44" fillId="2" borderId="11" xfId="2" applyFont="1" applyFill="1" applyBorder="1"/>
    <xf numFmtId="0" fontId="44" fillId="0" borderId="34" xfId="0" applyFont="1" applyBorder="1" applyAlignment="1">
      <alignment horizontal="left"/>
    </xf>
    <xf numFmtId="0" fontId="44" fillId="0" borderId="36" xfId="0" applyFont="1" applyBorder="1" applyAlignment="1">
      <alignment horizontal="left"/>
    </xf>
    <xf numFmtId="41" fontId="44" fillId="2" borderId="11" xfId="0" applyNumberFormat="1" applyFont="1" applyFill="1" applyBorder="1" applyAlignment="1">
      <alignment horizontal="center"/>
    </xf>
    <xf numFmtId="0" fontId="43" fillId="0" borderId="0" xfId="0" applyFont="1"/>
    <xf numFmtId="41" fontId="43" fillId="0" borderId="0" xfId="0" applyNumberFormat="1" applyFont="1"/>
    <xf numFmtId="41" fontId="43" fillId="2" borderId="16" xfId="2" applyFont="1" applyFill="1" applyBorder="1"/>
    <xf numFmtId="0" fontId="44" fillId="2" borderId="16" xfId="0" applyFont="1" applyFill="1" applyBorder="1" applyAlignment="1">
      <alignment horizontal="center"/>
    </xf>
    <xf numFmtId="41" fontId="44" fillId="2" borderId="16" xfId="2" applyFont="1" applyFill="1" applyBorder="1"/>
    <xf numFmtId="41" fontId="43" fillId="2" borderId="0" xfId="2" applyFont="1" applyFill="1" applyBorder="1"/>
    <xf numFmtId="0" fontId="44" fillId="2" borderId="0" xfId="0" applyFont="1" applyFill="1" applyBorder="1" applyAlignment="1">
      <alignment horizontal="center"/>
    </xf>
    <xf numFmtId="41" fontId="44" fillId="2" borderId="0" xfId="2" applyFont="1" applyFill="1" applyBorder="1"/>
    <xf numFmtId="41" fontId="43" fillId="2" borderId="21" xfId="2" applyFont="1" applyFill="1" applyBorder="1"/>
    <xf numFmtId="0" fontId="44" fillId="2" borderId="21" xfId="0" applyFont="1" applyFill="1" applyBorder="1" applyAlignment="1">
      <alignment horizontal="center"/>
    </xf>
    <xf numFmtId="41" fontId="44" fillId="2" borderId="21" xfId="2" applyFont="1" applyFill="1" applyBorder="1"/>
    <xf numFmtId="0" fontId="43" fillId="2" borderId="16" xfId="0" applyFont="1" applyFill="1" applyBorder="1" applyAlignment="1">
      <alignment horizontal="center"/>
    </xf>
    <xf numFmtId="0" fontId="44" fillId="2" borderId="16" xfId="0" applyFont="1" applyFill="1" applyBorder="1" applyAlignment="1">
      <alignment horizontal="left"/>
    </xf>
    <xf numFmtId="15" fontId="44" fillId="2" borderId="16" xfId="0" applyNumberFormat="1" applyFont="1" applyFill="1" applyBorder="1" applyAlignment="1">
      <alignment horizontal="center"/>
    </xf>
    <xf numFmtId="0" fontId="44" fillId="2" borderId="16" xfId="0" quotePrefix="1" applyFont="1" applyFill="1" applyBorder="1" applyAlignment="1">
      <alignment horizontal="center"/>
    </xf>
    <xf numFmtId="0" fontId="43" fillId="2" borderId="0" xfId="0" applyFont="1" applyFill="1" applyBorder="1" applyAlignment="1">
      <alignment horizontal="center"/>
    </xf>
    <xf numFmtId="0" fontId="44" fillId="2" borderId="0" xfId="0" applyFont="1" applyFill="1" applyBorder="1" applyAlignment="1">
      <alignment horizontal="left"/>
    </xf>
    <xf numFmtId="15" fontId="44" fillId="2" borderId="0" xfId="0" applyNumberFormat="1" applyFont="1" applyFill="1" applyBorder="1" applyAlignment="1">
      <alignment horizontal="center"/>
    </xf>
    <xf numFmtId="0" fontId="44" fillId="2" borderId="0" xfId="0" quotePrefix="1" applyFont="1" applyFill="1" applyBorder="1" applyAlignment="1">
      <alignment horizontal="center"/>
    </xf>
    <xf numFmtId="0" fontId="43" fillId="2" borderId="21" xfId="0" applyFont="1" applyFill="1" applyBorder="1" applyAlignment="1">
      <alignment horizontal="center"/>
    </xf>
    <xf numFmtId="0" fontId="44" fillId="2" borderId="21" xfId="0" applyFont="1" applyFill="1" applyBorder="1" applyAlignment="1">
      <alignment horizontal="left"/>
    </xf>
    <xf numFmtId="15" fontId="44" fillId="2" borderId="21" xfId="0" applyNumberFormat="1" applyFont="1" applyFill="1" applyBorder="1" applyAlignment="1">
      <alignment horizontal="center"/>
    </xf>
    <xf numFmtId="0" fontId="44" fillId="2" borderId="21" xfId="0" quotePrefix="1" applyFont="1" applyFill="1" applyBorder="1" applyAlignment="1">
      <alignment horizontal="center"/>
    </xf>
    <xf numFmtId="0" fontId="43" fillId="0" borderId="11" xfId="0" applyFont="1" applyBorder="1" applyAlignment="1">
      <alignment horizontal="center"/>
    </xf>
    <xf numFmtId="15" fontId="44" fillId="2" borderId="11" xfId="0" applyNumberFormat="1" applyFont="1" applyFill="1" applyBorder="1" applyAlignment="1">
      <alignment horizontal="center"/>
    </xf>
    <xf numFmtId="41" fontId="44" fillId="0" borderId="11" xfId="2" applyFont="1" applyBorder="1"/>
    <xf numFmtId="0" fontId="44" fillId="2" borderId="11" xfId="0" applyFont="1" applyFill="1" applyBorder="1" applyAlignment="1">
      <alignment horizontal="left"/>
    </xf>
    <xf numFmtId="0" fontId="44" fillId="2" borderId="11" xfId="0" quotePrefix="1" applyFont="1" applyFill="1" applyBorder="1" applyAlignment="1">
      <alignment horizontal="center"/>
    </xf>
    <xf numFmtId="15" fontId="44" fillId="2" borderId="11" xfId="0" quotePrefix="1" applyNumberFormat="1" applyFont="1" applyFill="1" applyBorder="1" applyAlignment="1">
      <alignment horizontal="center"/>
    </xf>
    <xf numFmtId="15" fontId="44" fillId="0" borderId="11" xfId="0" applyNumberFormat="1" applyFont="1" applyBorder="1" applyAlignment="1">
      <alignment horizontal="center"/>
    </xf>
    <xf numFmtId="41" fontId="43" fillId="0" borderId="11" xfId="2" applyFont="1" applyBorder="1"/>
    <xf numFmtId="15" fontId="43" fillId="0" borderId="11" xfId="0" applyNumberFormat="1" applyFont="1" applyBorder="1" applyAlignment="1">
      <alignment horizontal="center"/>
    </xf>
    <xf numFmtId="0" fontId="43" fillId="0" borderId="11" xfId="0" applyFont="1" applyBorder="1"/>
    <xf numFmtId="0" fontId="43" fillId="0" borderId="19" xfId="0" applyFont="1" applyBorder="1" applyAlignment="1">
      <alignment horizontal="center"/>
    </xf>
    <xf numFmtId="15" fontId="44" fillId="0" borderId="19" xfId="0" applyNumberFormat="1" applyFont="1" applyBorder="1" applyAlignment="1">
      <alignment horizontal="center"/>
    </xf>
    <xf numFmtId="41" fontId="42" fillId="0" borderId="19" xfId="2" applyFont="1" applyBorder="1"/>
    <xf numFmtId="15" fontId="43" fillId="0" borderId="19" xfId="0" applyNumberFormat="1" applyFont="1" applyBorder="1" applyAlignment="1">
      <alignment horizontal="center"/>
    </xf>
    <xf numFmtId="0" fontId="43" fillId="0" borderId="19" xfId="0" applyFont="1" applyBorder="1"/>
    <xf numFmtId="0" fontId="42" fillId="5" borderId="11" xfId="0" applyFont="1" applyFill="1" applyBorder="1" applyAlignment="1">
      <alignment horizontal="center"/>
    </xf>
    <xf numFmtId="0" fontId="42" fillId="5" borderId="11" xfId="0" applyFont="1" applyFill="1" applyBorder="1" applyAlignment="1">
      <alignment horizontal="center" vertical="center"/>
    </xf>
    <xf numFmtId="0" fontId="42" fillId="5" borderId="11" xfId="2" applyNumberFormat="1" applyFont="1" applyFill="1" applyBorder="1" applyAlignment="1">
      <alignment horizontal="center"/>
    </xf>
    <xf numFmtId="0" fontId="43" fillId="0" borderId="34" xfId="0" applyFont="1" applyBorder="1" applyAlignment="1">
      <alignment horizontal="left"/>
    </xf>
    <xf numFmtId="0" fontId="43" fillId="0" borderId="36" xfId="0" applyFont="1" applyBorder="1" applyAlignment="1">
      <alignment horizontal="left"/>
    </xf>
    <xf numFmtId="0" fontId="44" fillId="2" borderId="34" xfId="0" applyFont="1" applyFill="1" applyBorder="1" applyAlignment="1">
      <alignment horizontal="left"/>
    </xf>
    <xf numFmtId="0" fontId="44" fillId="2" borderId="36" xfId="0" applyFont="1" applyFill="1" applyBorder="1" applyAlignment="1">
      <alignment horizontal="left"/>
    </xf>
    <xf numFmtId="164" fontId="4" fillId="2" borderId="66" xfId="0" applyNumberFormat="1" applyFont="1" applyFill="1" applyBorder="1"/>
    <xf numFmtId="164" fontId="12" fillId="2" borderId="66" xfId="0" applyNumberFormat="1" applyFont="1" applyFill="1" applyBorder="1"/>
    <xf numFmtId="41" fontId="12" fillId="2" borderId="66" xfId="2" applyFont="1" applyFill="1" applyBorder="1"/>
    <xf numFmtId="0" fontId="24" fillId="2" borderId="39" xfId="0" applyFont="1" applyFill="1" applyBorder="1"/>
    <xf numFmtId="0" fontId="24" fillId="2" borderId="40" xfId="0" applyFont="1" applyFill="1" applyBorder="1"/>
    <xf numFmtId="0" fontId="24" fillId="2" borderId="41" xfId="0" applyFont="1" applyFill="1" applyBorder="1" applyAlignment="1">
      <alignment horizontal="right"/>
    </xf>
    <xf numFmtId="165" fontId="24" fillId="2" borderId="8" xfId="0" applyNumberFormat="1" applyFont="1" applyFill="1" applyBorder="1"/>
    <xf numFmtId="42" fontId="24" fillId="2" borderId="8" xfId="0" applyNumberFormat="1" applyFont="1" applyFill="1" applyBorder="1"/>
    <xf numFmtId="0" fontId="24" fillId="2" borderId="34" xfId="0" applyFont="1" applyFill="1" applyBorder="1"/>
    <xf numFmtId="0" fontId="24" fillId="2" borderId="35" xfId="0" applyFont="1" applyFill="1" applyBorder="1"/>
    <xf numFmtId="0" fontId="24" fillId="2" borderId="36" xfId="0" applyFont="1" applyFill="1" applyBorder="1"/>
    <xf numFmtId="0" fontId="23" fillId="2" borderId="34" xfId="0" applyFont="1" applyFill="1" applyBorder="1"/>
    <xf numFmtId="165" fontId="23" fillId="2" borderId="11" xfId="0" applyNumberFormat="1" applyFont="1" applyFill="1" applyBorder="1"/>
    <xf numFmtId="0" fontId="23" fillId="2" borderId="37" xfId="0" applyFont="1" applyFill="1" applyBorder="1"/>
    <xf numFmtId="0" fontId="23" fillId="2" borderId="16" xfId="0" applyFont="1" applyFill="1" applyBorder="1"/>
    <xf numFmtId="0" fontId="23" fillId="2" borderId="38" xfId="0" applyFont="1" applyFill="1" applyBorder="1"/>
    <xf numFmtId="165" fontId="23" fillId="2" borderId="3" xfId="0" applyNumberFormat="1" applyFont="1" applyFill="1" applyBorder="1"/>
    <xf numFmtId="42" fontId="23" fillId="2" borderId="3" xfId="0" applyNumberFormat="1" applyFont="1" applyFill="1" applyBorder="1"/>
    <xf numFmtId="42" fontId="24" fillId="2" borderId="11" xfId="0" applyNumberFormat="1" applyFont="1" applyFill="1" applyBorder="1"/>
    <xf numFmtId="0" fontId="25" fillId="2" borderId="35" xfId="0" applyFont="1" applyFill="1" applyBorder="1"/>
    <xf numFmtId="0" fontId="25" fillId="2" borderId="36" xfId="0" applyFont="1" applyFill="1" applyBorder="1"/>
    <xf numFmtId="0" fontId="25" fillId="2" borderId="16" xfId="0" applyFont="1" applyFill="1" applyBorder="1"/>
    <xf numFmtId="0" fontId="25" fillId="2" borderId="38" xfId="0" applyFont="1" applyFill="1" applyBorder="1"/>
    <xf numFmtId="0" fontId="24" fillId="2" borderId="46" xfId="0" applyFont="1" applyFill="1" applyBorder="1"/>
    <xf numFmtId="0" fontId="24" fillId="2" borderId="47" xfId="0" applyFont="1" applyFill="1" applyBorder="1"/>
    <xf numFmtId="0" fontId="24" fillId="2" borderId="48" xfId="0" applyFont="1" applyFill="1" applyBorder="1"/>
    <xf numFmtId="165" fontId="24" fillId="2" borderId="13" xfId="0" applyNumberFormat="1" applyFont="1" applyFill="1" applyBorder="1"/>
    <xf numFmtId="0" fontId="24" fillId="2" borderId="49" xfId="0" applyFont="1" applyFill="1" applyBorder="1"/>
    <xf numFmtId="42" fontId="24" fillId="2" borderId="49" xfId="0" applyNumberFormat="1" applyFont="1" applyFill="1" applyBorder="1"/>
    <xf numFmtId="42" fontId="24" fillId="2" borderId="0" xfId="0" applyNumberFormat="1" applyFont="1" applyFill="1" applyBorder="1"/>
    <xf numFmtId="0" fontId="24" fillId="2" borderId="0" xfId="0" applyNumberFormat="1" applyFont="1" applyFill="1" applyBorder="1"/>
    <xf numFmtId="0" fontId="23" fillId="2" borderId="11" xfId="0" applyFont="1" applyFill="1" applyBorder="1"/>
    <xf numFmtId="0" fontId="23" fillId="2" borderId="44" xfId="0" applyFont="1" applyFill="1" applyBorder="1"/>
    <xf numFmtId="0" fontId="25" fillId="2" borderId="0" xfId="0" applyFont="1" applyFill="1" applyBorder="1"/>
    <xf numFmtId="42" fontId="23" fillId="2" borderId="2" xfId="0" applyNumberFormat="1" applyFont="1" applyFill="1" applyBorder="1"/>
    <xf numFmtId="0" fontId="25" fillId="2" borderId="115" xfId="0" applyFont="1" applyFill="1" applyBorder="1" applyAlignment="1">
      <alignment horizontal="left"/>
    </xf>
    <xf numFmtId="44" fontId="0" fillId="0" borderId="0" xfId="0" applyNumberFormat="1"/>
    <xf numFmtId="0" fontId="0" fillId="0" borderId="11" xfId="0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1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41" fontId="23" fillId="0" borderId="0" xfId="2" applyFont="1" applyAlignment="1">
      <alignment horizontal="center"/>
    </xf>
    <xf numFmtId="41" fontId="22" fillId="0" borderId="0" xfId="2" applyFont="1" applyAlignment="1">
      <alignment horizontal="center"/>
    </xf>
    <xf numFmtId="0" fontId="22" fillId="0" borderId="0" xfId="0" applyFont="1" applyAlignment="1">
      <alignment horizontal="center"/>
    </xf>
    <xf numFmtId="0" fontId="23" fillId="3" borderId="11" xfId="0" applyFont="1" applyFill="1" applyBorder="1" applyAlignment="1">
      <alignment horizontal="center"/>
    </xf>
    <xf numFmtId="0" fontId="23" fillId="2" borderId="11" xfId="0" applyFont="1" applyFill="1" applyBorder="1" applyAlignment="1">
      <alignment horizontal="center"/>
    </xf>
    <xf numFmtId="0" fontId="25" fillId="2" borderId="35" xfId="0" applyFont="1" applyFill="1" applyBorder="1" applyAlignment="1">
      <alignment horizontal="left"/>
    </xf>
    <xf numFmtId="0" fontId="25" fillId="2" borderId="36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/>
    </xf>
    <xf numFmtId="41" fontId="2" fillId="2" borderId="62" xfId="2" applyNumberFormat="1" applyFont="1" applyFill="1" applyBorder="1" applyAlignment="1">
      <alignment horizontal="center" vertical="center"/>
    </xf>
    <xf numFmtId="41" fontId="2" fillId="2" borderId="67" xfId="2" applyNumberFormat="1" applyFont="1" applyFill="1" applyBorder="1" applyAlignment="1">
      <alignment horizontal="center" vertical="center"/>
    </xf>
    <xf numFmtId="0" fontId="2" fillId="0" borderId="66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97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/>
    </xf>
    <xf numFmtId="0" fontId="4" fillId="0" borderId="10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2" borderId="51" xfId="0" applyFont="1" applyFill="1" applyBorder="1" applyAlignment="1">
      <alignment horizontal="center"/>
    </xf>
    <xf numFmtId="0" fontId="2" fillId="0" borderId="57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3" fillId="2" borderId="5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60" xfId="0" applyFont="1" applyFill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41" fontId="30" fillId="2" borderId="0" xfId="2" applyFont="1" applyFill="1" applyAlignment="1">
      <alignment horizontal="center"/>
    </xf>
    <xf numFmtId="0" fontId="41" fillId="0" borderId="0" xfId="0" applyFont="1" applyAlignment="1">
      <alignment horizontal="center"/>
    </xf>
    <xf numFmtId="0" fontId="43" fillId="0" borderId="1" xfId="0" applyFont="1" applyBorder="1" applyAlignment="1">
      <alignment horizontal="center" vertical="center"/>
    </xf>
    <xf numFmtId="0" fontId="43" fillId="0" borderId="11" xfId="0" applyFont="1" applyBorder="1" applyAlignment="1">
      <alignment vertical="center"/>
    </xf>
    <xf numFmtId="0" fontId="43" fillId="0" borderId="1" xfId="0" applyFont="1" applyBorder="1" applyAlignment="1">
      <alignment horizontal="center"/>
    </xf>
    <xf numFmtId="0" fontId="43" fillId="0" borderId="11" xfId="0" applyFont="1" applyBorder="1" applyAlignment="1">
      <alignment horizontal="center" vertical="center"/>
    </xf>
    <xf numFmtId="0" fontId="44" fillId="2" borderId="11" xfId="0" applyFont="1" applyFill="1" applyBorder="1" applyAlignment="1">
      <alignment horizontal="left"/>
    </xf>
    <xf numFmtId="0" fontId="43" fillId="0" borderId="11" xfId="0" applyFont="1" applyBorder="1" applyAlignment="1">
      <alignment horizontal="center"/>
    </xf>
    <xf numFmtId="0" fontId="42" fillId="5" borderId="11" xfId="0" applyFont="1" applyFill="1" applyBorder="1" applyAlignment="1">
      <alignment horizontal="center"/>
    </xf>
    <xf numFmtId="0" fontId="42" fillId="0" borderId="19" xfId="0" applyFont="1" applyBorder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152400</xdr:colOff>
      <xdr:row>10</xdr:row>
      <xdr:rowOff>145548</xdr:rowOff>
    </xdr:from>
    <xdr:ext cx="4972050" cy="937629"/>
    <xdr:sp macro="" textlink="">
      <xdr:nvSpPr>
        <xdr:cNvPr id="2" name="Rectangle 1"/>
        <xdr:cNvSpPr/>
      </xdr:nvSpPr>
      <xdr:spPr>
        <a:xfrm>
          <a:off x="2143125" y="2288673"/>
          <a:ext cx="497205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NIHIL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85725</xdr:colOff>
      <xdr:row>7</xdr:row>
      <xdr:rowOff>123825</xdr:rowOff>
    </xdr:from>
    <xdr:ext cx="5333999" cy="1104900"/>
    <xdr:sp macro="" textlink="">
      <xdr:nvSpPr>
        <xdr:cNvPr id="2" name="Rectangle 1"/>
        <xdr:cNvSpPr/>
      </xdr:nvSpPr>
      <xdr:spPr>
        <a:xfrm>
          <a:off x="2457450" y="1514475"/>
          <a:ext cx="5333999" cy="11049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NIHIL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53</xdr:row>
      <xdr:rowOff>180975</xdr:rowOff>
    </xdr:from>
    <xdr:to>
      <xdr:col>3</xdr:col>
      <xdr:colOff>676275</xdr:colOff>
      <xdr:row>61</xdr:row>
      <xdr:rowOff>180975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485775" y="10353675"/>
          <a:ext cx="23526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>
            <a:defRPr sz="1000"/>
          </a:pPr>
          <a:r>
            <a:rPr lang="id-ID" sz="1200" b="0" i="0" strike="noStrike">
              <a:solidFill>
                <a:srgbClr val="000000"/>
              </a:solidFill>
              <a:latin typeface="Arial"/>
              <a:cs typeface="Arial"/>
            </a:rPr>
            <a:t>Mengetahui,</a:t>
          </a:r>
          <a:endParaRPr lang="id-ID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id-ID" sz="1100" b="0" i="0" strike="noStrike">
              <a:solidFill>
                <a:srgbClr val="000000"/>
              </a:solidFill>
              <a:latin typeface="Arial"/>
              <a:cs typeface="Arial"/>
            </a:rPr>
            <a:t>Pengguna Anggaran</a:t>
          </a:r>
          <a:endParaRPr lang="id-ID" sz="11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id-ID" sz="11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id-ID" sz="11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id-ID" sz="11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sz="1100" b="0" i="0" u="sng" strike="noStrike">
              <a:solidFill>
                <a:srgbClr val="000000"/>
              </a:solidFill>
              <a:latin typeface="Arial"/>
              <a:cs typeface="Arial"/>
            </a:rPr>
            <a:t>SUBKHAN</a:t>
          </a:r>
          <a:r>
            <a:rPr lang="en-US" sz="1100" b="0" i="0" u="sng" strike="noStrike" baseline="0">
              <a:solidFill>
                <a:srgbClr val="000000"/>
              </a:solidFill>
              <a:latin typeface="Arial"/>
              <a:cs typeface="Arial"/>
            </a:rPr>
            <a:t> ASHADI,S.Sos.M.Si</a:t>
          </a:r>
          <a:endParaRPr lang="id-ID" sz="11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id-ID" sz="1100" b="0" i="0" strike="noStrike">
              <a:solidFill>
                <a:srgbClr val="000000"/>
              </a:solidFill>
              <a:latin typeface="Arial"/>
              <a:cs typeface="Arial"/>
            </a:rPr>
            <a:t>NIP.: </a:t>
          </a: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19700426 199003 1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001</a:t>
          </a:r>
          <a:endParaRPr lang="id-ID" sz="12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0</xdr:colOff>
      <xdr:row>54</xdr:row>
      <xdr:rowOff>0</xdr:rowOff>
    </xdr:from>
    <xdr:to>
      <xdr:col>10</xdr:col>
      <xdr:colOff>123825</xdr:colOff>
      <xdr:row>61</xdr:row>
      <xdr:rowOff>44302</xdr:rowOff>
    </xdr:to>
    <xdr:sp macro="" textlink="">
      <xdr:nvSpPr>
        <xdr:cNvPr id="3" name="Rectangle 6"/>
        <xdr:cNvSpPr>
          <a:spLocks noChangeArrowheads="1"/>
        </xdr:cNvSpPr>
      </xdr:nvSpPr>
      <xdr:spPr bwMode="auto">
        <a:xfrm>
          <a:off x="6562725" y="9572625"/>
          <a:ext cx="2962275" cy="13778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>
            <a:defRPr sz="1000"/>
          </a:pPr>
          <a:r>
            <a:rPr lang="id-ID" sz="1100" b="0" i="0" strike="noStrike">
              <a:solidFill>
                <a:srgbClr val="000000"/>
              </a:solidFill>
              <a:latin typeface="Arial"/>
              <a:cs typeface="Arial"/>
            </a:rPr>
            <a:t>Bendahara Pengeluaran</a:t>
          </a:r>
        </a:p>
        <a:p>
          <a:pPr algn="ctr" rtl="1">
            <a:defRPr sz="1000"/>
          </a:pPr>
          <a:endParaRPr lang="id-ID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id-ID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id-ID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id-ID" sz="1100" b="1" i="0" u="sng" strike="noStrike">
              <a:solidFill>
                <a:srgbClr val="000000"/>
              </a:solidFill>
              <a:latin typeface="Arial"/>
              <a:cs typeface="Arial"/>
            </a:rPr>
            <a:t>SUMANTO</a:t>
          </a:r>
        </a:p>
        <a:p>
          <a:pPr algn="ctr" rtl="1">
            <a:defRPr sz="1000"/>
          </a:pPr>
          <a:r>
            <a:rPr lang="id-ID" sz="1100" b="0" i="0" strike="noStrike">
              <a:solidFill>
                <a:srgbClr val="000000"/>
              </a:solidFill>
              <a:latin typeface="Arial"/>
              <a:cs typeface="Arial"/>
            </a:rPr>
            <a:t>NIP.: 19801021</a:t>
          </a:r>
          <a:r>
            <a:rPr lang="id-ID" sz="1100" b="0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d-ID" sz="1100" b="0" i="0" strike="noStrike">
              <a:solidFill>
                <a:srgbClr val="000000"/>
              </a:solidFill>
              <a:latin typeface="Arial"/>
              <a:cs typeface="Arial"/>
            </a:rPr>
            <a:t> 200901 1 001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UANGAN%202016/REKAP-LRA%202016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REKAP"/>
      <sheetName val="RLA"/>
      <sheetName val="REDU"/>
      <sheetName val="LABA"/>
      <sheetName val="EKUITAS"/>
      <sheetName val="SIGIT"/>
      <sheetName val="RIDWAN"/>
      <sheetName val="SLAMT R"/>
      <sheetName val="BUDIWARSO"/>
      <sheetName val="ISMOYO"/>
      <sheetName val="SUBAKIR"/>
      <sheetName val="PPK"/>
      <sheetName val="BEN DNG BPD"/>
      <sheetName val="vo1"/>
      <sheetName val="vo3"/>
      <sheetName val="vo4"/>
      <sheetName val="Sheet1"/>
      <sheetName val="Sheet2"/>
      <sheetName val="Sheet3"/>
      <sheetName val="Sheet4"/>
      <sheetName val="Sheet5"/>
    </sheetNames>
    <sheetDataSet>
      <sheetData sheetId="0">
        <row r="10">
          <cell r="F10">
            <v>1979715904</v>
          </cell>
        </row>
        <row r="11">
          <cell r="F11">
            <v>1543650791</v>
          </cell>
        </row>
        <row r="12">
          <cell r="F12">
            <v>436065113</v>
          </cell>
        </row>
        <row r="505">
          <cell r="B505">
            <v>624200</v>
          </cell>
        </row>
        <row r="506">
          <cell r="B506">
            <v>-19308839</v>
          </cell>
          <cell r="E506">
            <v>1382314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52">
          <cell r="D52">
            <v>1841515790</v>
          </cell>
        </row>
      </sheetData>
      <sheetData sheetId="6">
        <row r="38">
          <cell r="D38">
            <v>26418800</v>
          </cell>
        </row>
      </sheetData>
      <sheetData sheetId="7">
        <row r="36">
          <cell r="D36">
            <v>65424750</v>
          </cell>
        </row>
      </sheetData>
      <sheetData sheetId="8">
        <row r="35">
          <cell r="D35">
            <v>30974500</v>
          </cell>
        </row>
      </sheetData>
      <sheetData sheetId="9">
        <row r="35">
          <cell r="D35">
            <v>9500000</v>
          </cell>
        </row>
      </sheetData>
      <sheetData sheetId="10">
        <row r="34">
          <cell r="D34">
            <v>4499750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7"/>
  <sheetViews>
    <sheetView view="pageBreakPreview" topLeftCell="A184" zoomScaleNormal="100" zoomScaleSheetLayoutView="100" workbookViewId="0">
      <selection activeCell="C195" sqref="C195"/>
    </sheetView>
  </sheetViews>
  <sheetFormatPr defaultRowHeight="15" x14ac:dyDescent="0.25"/>
  <cols>
    <col min="1" max="1" width="19.42578125" customWidth="1"/>
    <col min="2" max="2" width="45.28515625" customWidth="1"/>
    <col min="3" max="3" width="11.140625" customWidth="1"/>
    <col min="4" max="4" width="10.28515625" customWidth="1"/>
    <col min="5" max="5" width="10.140625" customWidth="1"/>
    <col min="6" max="6" width="12.28515625" customWidth="1"/>
    <col min="7" max="7" width="13.7109375" customWidth="1"/>
    <col min="8" max="8" width="10.85546875" customWidth="1"/>
    <col min="9" max="9" width="20.7109375" customWidth="1"/>
    <col min="10" max="10" width="2.42578125" customWidth="1"/>
    <col min="13" max="13" width="14.28515625" bestFit="1" customWidth="1"/>
    <col min="14" max="14" width="11.5703125" bestFit="1" customWidth="1"/>
    <col min="15" max="15" width="14.28515625" bestFit="1" customWidth="1"/>
  </cols>
  <sheetData>
    <row r="1" spans="1:13" ht="18.75" x14ac:dyDescent="0.3">
      <c r="A1" s="803" t="s">
        <v>0</v>
      </c>
      <c r="B1" s="803"/>
      <c r="C1" s="803"/>
      <c r="D1" s="803"/>
      <c r="E1" s="803"/>
      <c r="F1" s="803"/>
      <c r="G1" s="803"/>
      <c r="H1" s="803"/>
      <c r="I1" s="803"/>
    </row>
    <row r="2" spans="1:13" ht="18.75" x14ac:dyDescent="0.3">
      <c r="A2" s="803" t="s">
        <v>1</v>
      </c>
      <c r="B2" s="803"/>
      <c r="C2" s="803"/>
      <c r="D2" s="803"/>
      <c r="E2" s="803"/>
      <c r="F2" s="803"/>
      <c r="G2" s="803"/>
      <c r="H2" s="803"/>
      <c r="I2" s="803"/>
    </row>
    <row r="3" spans="1:13" ht="18.75" x14ac:dyDescent="0.3">
      <c r="A3" s="803" t="s">
        <v>2</v>
      </c>
      <c r="B3" s="803"/>
      <c r="C3" s="803"/>
      <c r="D3" s="803"/>
      <c r="E3" s="803"/>
      <c r="F3" s="803"/>
      <c r="G3" s="803"/>
      <c r="H3" s="803"/>
      <c r="I3" s="803"/>
    </row>
    <row r="4" spans="1:13" x14ac:dyDescent="0.25">
      <c r="I4">
        <v>1</v>
      </c>
    </row>
    <row r="5" spans="1:13" x14ac:dyDescent="0.25">
      <c r="A5" s="802" t="s">
        <v>3</v>
      </c>
      <c r="B5" s="802" t="s">
        <v>4</v>
      </c>
      <c r="C5" s="802" t="s">
        <v>5</v>
      </c>
      <c r="D5" s="802" t="s">
        <v>6</v>
      </c>
      <c r="E5" s="802"/>
      <c r="F5" s="802"/>
      <c r="G5" s="802" t="s">
        <v>12</v>
      </c>
      <c r="H5" s="201" t="s">
        <v>13</v>
      </c>
      <c r="I5" s="802" t="s">
        <v>15</v>
      </c>
    </row>
    <row r="6" spans="1:13" x14ac:dyDescent="0.25">
      <c r="A6" s="802"/>
      <c r="B6" s="802"/>
      <c r="C6" s="802"/>
      <c r="D6" s="201" t="s">
        <v>7</v>
      </c>
      <c r="E6" s="201" t="s">
        <v>9</v>
      </c>
      <c r="F6" s="201" t="s">
        <v>10</v>
      </c>
      <c r="G6" s="804"/>
      <c r="H6" s="142" t="s">
        <v>14</v>
      </c>
      <c r="I6" s="802"/>
    </row>
    <row r="7" spans="1:13" ht="28.5" customHeight="1" x14ac:dyDescent="0.25">
      <c r="A7" s="802"/>
      <c r="B7" s="802"/>
      <c r="C7" s="802"/>
      <c r="D7" s="202" t="s">
        <v>8</v>
      </c>
      <c r="E7" s="202" t="s">
        <v>8</v>
      </c>
      <c r="F7" s="202" t="s">
        <v>11</v>
      </c>
      <c r="G7" s="202" t="s">
        <v>8</v>
      </c>
      <c r="H7" s="202" t="s">
        <v>8</v>
      </c>
      <c r="I7" s="802"/>
    </row>
    <row r="8" spans="1:13" x14ac:dyDescent="0.25">
      <c r="A8" s="109">
        <v>1</v>
      </c>
      <c r="B8" s="109">
        <v>2</v>
      </c>
      <c r="C8" s="109">
        <v>3</v>
      </c>
      <c r="D8" s="109">
        <v>4</v>
      </c>
      <c r="E8" s="109">
        <v>5</v>
      </c>
      <c r="F8" s="109">
        <v>6</v>
      </c>
      <c r="G8" s="109">
        <v>7</v>
      </c>
      <c r="H8" s="109">
        <v>8</v>
      </c>
      <c r="I8" s="109">
        <v>9</v>
      </c>
    </row>
    <row r="9" spans="1:13" ht="15.75" thickBot="1" x14ac:dyDescent="0.3">
      <c r="A9" s="115"/>
      <c r="B9" s="115"/>
      <c r="C9" s="115"/>
      <c r="D9" s="115"/>
      <c r="E9" s="115"/>
      <c r="F9" s="115"/>
      <c r="G9" s="115"/>
      <c r="H9" s="115"/>
      <c r="I9" s="115"/>
      <c r="M9" s="113" t="e">
        <f>#REF!</f>
        <v>#REF!</v>
      </c>
    </row>
    <row r="10" spans="1:13" ht="16.5" thickTop="1" thickBot="1" x14ac:dyDescent="0.3">
      <c r="A10" s="22" t="s">
        <v>19</v>
      </c>
      <c r="B10" s="5" t="s">
        <v>20</v>
      </c>
      <c r="C10" s="6">
        <f t="shared" ref="C10" si="0">C12+C25</f>
        <v>1997839600</v>
      </c>
      <c r="D10" s="6">
        <f>D12+D25</f>
        <v>1631650791</v>
      </c>
      <c r="E10" s="6">
        <f t="shared" ref="E10:G10" si="1">E12+E25</f>
        <v>348065113</v>
      </c>
      <c r="F10" s="6">
        <f t="shared" si="1"/>
        <v>1979715904</v>
      </c>
      <c r="G10" s="6">
        <f t="shared" si="1"/>
        <v>1978333590</v>
      </c>
      <c r="H10" s="6">
        <f t="shared" ref="H10" si="2">H12+H25</f>
        <v>1382314</v>
      </c>
      <c r="I10" s="115"/>
    </row>
    <row r="11" spans="1:13" ht="16.5" thickTop="1" thickBot="1" x14ac:dyDescent="0.3">
      <c r="A11" s="116"/>
      <c r="B11" s="7"/>
      <c r="C11" s="8"/>
      <c r="D11" s="8"/>
      <c r="E11" s="8"/>
      <c r="F11" s="8"/>
      <c r="G11" s="8"/>
      <c r="H11" s="8"/>
      <c r="I11" s="115"/>
    </row>
    <row r="12" spans="1:13" ht="16.5" thickTop="1" thickBot="1" x14ac:dyDescent="0.3">
      <c r="A12" s="22" t="s">
        <v>21</v>
      </c>
      <c r="B12" s="5" t="s">
        <v>22</v>
      </c>
      <c r="C12" s="6">
        <f>C13</f>
        <v>1559485600</v>
      </c>
      <c r="D12" s="6">
        <f t="shared" ref="D12:G12" si="3">D13</f>
        <v>1543650791</v>
      </c>
      <c r="E12" s="6">
        <f t="shared" si="3"/>
        <v>0</v>
      </c>
      <c r="F12" s="6">
        <f>E12+D12</f>
        <v>1543650791</v>
      </c>
      <c r="G12" s="6">
        <f t="shared" si="3"/>
        <v>1543650791</v>
      </c>
      <c r="H12" s="6">
        <f>F12-G12</f>
        <v>0</v>
      </c>
      <c r="I12" s="115" t="s">
        <v>713</v>
      </c>
      <c r="M12" s="110">
        <f>[1]RREKAP!$E$506</f>
        <v>1382314</v>
      </c>
    </row>
    <row r="13" spans="1:13" ht="15.75" thickTop="1" x14ac:dyDescent="0.25">
      <c r="A13" s="24" t="s">
        <v>23</v>
      </c>
      <c r="B13" s="9" t="s">
        <v>24</v>
      </c>
      <c r="C13" s="10">
        <f>C14+C23</f>
        <v>1559485600</v>
      </c>
      <c r="D13" s="10">
        <f t="shared" ref="D13:H13" si="4">D14+D23</f>
        <v>1543650791</v>
      </c>
      <c r="E13" s="10">
        <f t="shared" si="4"/>
        <v>0</v>
      </c>
      <c r="F13" s="10">
        <f t="shared" si="4"/>
        <v>1543650791</v>
      </c>
      <c r="G13" s="10">
        <f t="shared" si="4"/>
        <v>1543650791</v>
      </c>
      <c r="H13" s="10">
        <f t="shared" si="4"/>
        <v>0</v>
      </c>
      <c r="I13" s="115" t="s">
        <v>839</v>
      </c>
      <c r="L13" t="s">
        <v>554</v>
      </c>
      <c r="M13" s="135">
        <f>[1]RREKAP!$B$505</f>
        <v>624200</v>
      </c>
    </row>
    <row r="14" spans="1:13" ht="17.25" x14ac:dyDescent="0.4">
      <c r="A14" s="11" t="s">
        <v>25</v>
      </c>
      <c r="B14" s="11" t="s">
        <v>26</v>
      </c>
      <c r="C14" s="12">
        <f>SUM(C15:C22)</f>
        <v>1293085600</v>
      </c>
      <c r="D14" s="12">
        <f t="shared" ref="D14:H14" si="5">SUM(D15:D22)</f>
        <v>1299246791</v>
      </c>
      <c r="E14" s="12">
        <f t="shared" si="5"/>
        <v>0</v>
      </c>
      <c r="F14" s="12">
        <f t="shared" si="5"/>
        <v>1299246791</v>
      </c>
      <c r="G14" s="12">
        <f t="shared" si="5"/>
        <v>1299246791</v>
      </c>
      <c r="H14" s="12">
        <f t="shared" si="5"/>
        <v>0</v>
      </c>
      <c r="I14" s="115" t="s">
        <v>712</v>
      </c>
      <c r="L14" t="s">
        <v>555</v>
      </c>
      <c r="M14" s="134">
        <f>[1]RREKAP!$B$506</f>
        <v>-19308839</v>
      </c>
    </row>
    <row r="15" spans="1:13" x14ac:dyDescent="0.25">
      <c r="A15" s="13" t="s">
        <v>27</v>
      </c>
      <c r="B15" s="13" t="s">
        <v>28</v>
      </c>
      <c r="C15" s="14">
        <v>975704100</v>
      </c>
      <c r="D15" s="15">
        <v>981836300</v>
      </c>
      <c r="E15" s="111"/>
      <c r="F15" s="114">
        <f>E15+D15</f>
        <v>981836300</v>
      </c>
      <c r="G15" s="15">
        <v>981836300</v>
      </c>
      <c r="H15" s="114">
        <f>F15-G15</f>
        <v>0</v>
      </c>
      <c r="I15" s="115"/>
      <c r="M15" s="136">
        <f>M14+M13</f>
        <v>-18684639</v>
      </c>
    </row>
    <row r="16" spans="1:13" x14ac:dyDescent="0.25">
      <c r="A16" s="13" t="s">
        <v>29</v>
      </c>
      <c r="B16" s="13" t="s">
        <v>30</v>
      </c>
      <c r="C16" s="14">
        <v>111594100</v>
      </c>
      <c r="D16" s="15">
        <v>111657012</v>
      </c>
      <c r="E16" s="111"/>
      <c r="F16" s="114">
        <f t="shared" ref="F16:F22" si="6">E16+D16</f>
        <v>111657012</v>
      </c>
      <c r="G16" s="15">
        <v>111657012</v>
      </c>
      <c r="H16" s="114">
        <f t="shared" ref="H16:H22" si="7">F16-G16</f>
        <v>0</v>
      </c>
      <c r="I16" s="115"/>
    </row>
    <row r="17" spans="1:16" x14ac:dyDescent="0.25">
      <c r="A17" s="13" t="s">
        <v>31</v>
      </c>
      <c r="B17" s="13" t="s">
        <v>32</v>
      </c>
      <c r="C17" s="14">
        <v>76310000</v>
      </c>
      <c r="D17" s="15">
        <v>76310000</v>
      </c>
      <c r="E17" s="111"/>
      <c r="F17" s="114">
        <f t="shared" si="6"/>
        <v>76310000</v>
      </c>
      <c r="G17" s="15">
        <v>76310000</v>
      </c>
      <c r="H17" s="114">
        <f t="shared" si="7"/>
        <v>0</v>
      </c>
      <c r="I17" s="115" t="s">
        <v>714</v>
      </c>
    </row>
    <row r="18" spans="1:16" x14ac:dyDescent="0.25">
      <c r="A18" s="13" t="s">
        <v>33</v>
      </c>
      <c r="B18" s="13" t="s">
        <v>34</v>
      </c>
      <c r="C18" s="14">
        <v>28255000</v>
      </c>
      <c r="D18" s="15">
        <v>28255000</v>
      </c>
      <c r="E18" s="111"/>
      <c r="F18" s="114">
        <f t="shared" si="6"/>
        <v>28255000</v>
      </c>
      <c r="G18" s="15">
        <v>28255000</v>
      </c>
      <c r="H18" s="114">
        <f t="shared" si="7"/>
        <v>0</v>
      </c>
      <c r="I18" s="115" t="s">
        <v>840</v>
      </c>
      <c r="K18">
        <v>758114</v>
      </c>
    </row>
    <row r="19" spans="1:16" x14ac:dyDescent="0.25">
      <c r="A19" s="13" t="s">
        <v>35</v>
      </c>
      <c r="B19" s="13" t="s">
        <v>36</v>
      </c>
      <c r="C19" s="14">
        <v>61926300</v>
      </c>
      <c r="D19" s="15">
        <v>61919100</v>
      </c>
      <c r="E19" s="111"/>
      <c r="F19" s="114">
        <f t="shared" si="6"/>
        <v>61919100</v>
      </c>
      <c r="G19" s="15">
        <v>61919100</v>
      </c>
      <c r="H19" s="114">
        <f t="shared" si="7"/>
        <v>0</v>
      </c>
      <c r="I19" s="115" t="s">
        <v>712</v>
      </c>
      <c r="K19">
        <v>624200</v>
      </c>
      <c r="M19">
        <f>[1]RREKAP!$F$11</f>
        <v>1543650791</v>
      </c>
      <c r="N19">
        <v>88000000</v>
      </c>
      <c r="O19" s="113">
        <f>N19+M19</f>
        <v>1631650791</v>
      </c>
      <c r="P19" s="110">
        <f>O19-D10</f>
        <v>0</v>
      </c>
    </row>
    <row r="20" spans="1:16" x14ac:dyDescent="0.25">
      <c r="A20" s="13" t="s">
        <v>37</v>
      </c>
      <c r="B20" s="13" t="s">
        <v>38</v>
      </c>
      <c r="C20" s="14">
        <v>10915400</v>
      </c>
      <c r="D20" s="15">
        <v>10915204</v>
      </c>
      <c r="E20" s="111"/>
      <c r="F20" s="114">
        <v>10915204</v>
      </c>
      <c r="G20" s="15">
        <v>10915204</v>
      </c>
      <c r="H20" s="114">
        <f t="shared" si="7"/>
        <v>0</v>
      </c>
      <c r="I20" s="115"/>
      <c r="K20">
        <f>K19+K18</f>
        <v>1382314</v>
      </c>
      <c r="M20">
        <f>[1]RREKAP!$F$12</f>
        <v>436065113</v>
      </c>
      <c r="N20" s="113">
        <v>88000000</v>
      </c>
      <c r="O20" s="113">
        <f>M20-N20</f>
        <v>348065113</v>
      </c>
    </row>
    <row r="21" spans="1:16" x14ac:dyDescent="0.25">
      <c r="A21" s="13" t="s">
        <v>39</v>
      </c>
      <c r="B21" s="13" t="s">
        <v>40</v>
      </c>
      <c r="C21" s="14">
        <v>16000</v>
      </c>
      <c r="D21" s="15">
        <v>15942</v>
      </c>
      <c r="E21" s="111"/>
      <c r="F21" s="114">
        <f t="shared" si="6"/>
        <v>15942</v>
      </c>
      <c r="G21" s="15">
        <v>15942</v>
      </c>
      <c r="H21" s="114">
        <f t="shared" si="7"/>
        <v>0</v>
      </c>
      <c r="I21" s="115"/>
      <c r="M21">
        <f>[1]RREKAP!$F$10</f>
        <v>1979715904</v>
      </c>
    </row>
    <row r="22" spans="1:16" x14ac:dyDescent="0.25">
      <c r="A22" s="30" t="s">
        <v>41</v>
      </c>
      <c r="B22" s="30" t="s">
        <v>42</v>
      </c>
      <c r="C22" s="31">
        <v>28364700</v>
      </c>
      <c r="D22" s="16">
        <v>28338233</v>
      </c>
      <c r="E22" s="115"/>
      <c r="F22" s="117">
        <f t="shared" si="6"/>
        <v>28338233</v>
      </c>
      <c r="G22" s="16">
        <v>28338233</v>
      </c>
      <c r="H22" s="117">
        <f t="shared" si="7"/>
        <v>0</v>
      </c>
      <c r="I22" s="115"/>
      <c r="M22">
        <f>M20+M19</f>
        <v>1979715904</v>
      </c>
    </row>
    <row r="23" spans="1:16" x14ac:dyDescent="0.25">
      <c r="A23" s="17" t="s">
        <v>43</v>
      </c>
      <c r="B23" s="17" t="s">
        <v>44</v>
      </c>
      <c r="C23" s="18">
        <f>C24</f>
        <v>266400000</v>
      </c>
      <c r="D23" s="18">
        <f t="shared" ref="D23:H23" si="8">D24</f>
        <v>244404000</v>
      </c>
      <c r="E23" s="18">
        <f t="shared" si="8"/>
        <v>0</v>
      </c>
      <c r="F23" s="18">
        <f t="shared" si="8"/>
        <v>244404000</v>
      </c>
      <c r="G23" s="18">
        <f t="shared" si="8"/>
        <v>244404000</v>
      </c>
      <c r="H23" s="18">
        <f t="shared" si="8"/>
        <v>0</v>
      </c>
      <c r="I23" s="115"/>
      <c r="M23">
        <f>M21-M22</f>
        <v>0</v>
      </c>
    </row>
    <row r="24" spans="1:16" ht="15.75" thickBot="1" x14ac:dyDescent="0.3">
      <c r="A24" s="19" t="s">
        <v>45</v>
      </c>
      <c r="B24" s="19" t="s">
        <v>46</v>
      </c>
      <c r="C24" s="20">
        <v>266400000</v>
      </c>
      <c r="D24" s="21">
        <v>244404000</v>
      </c>
      <c r="E24" s="115"/>
      <c r="F24" s="117">
        <f>E24+D24</f>
        <v>244404000</v>
      </c>
      <c r="G24" s="21">
        <v>244404000</v>
      </c>
      <c r="H24" s="117">
        <f>F24-G24</f>
        <v>0</v>
      </c>
      <c r="I24" s="115"/>
    </row>
    <row r="25" spans="1:16" ht="16.5" thickTop="1" thickBot="1" x14ac:dyDescent="0.3">
      <c r="A25" s="22" t="s">
        <v>47</v>
      </c>
      <c r="B25" s="22" t="s">
        <v>48</v>
      </c>
      <c r="C25" s="23">
        <f>C26+C38+C50+C57+C64+C77+C86+C93+C117+C132+C187+C246+C251+C266+C286+C312+C345+C355+C379+C409</f>
        <v>438354000</v>
      </c>
      <c r="D25" s="23">
        <f>D26+D38+D50+D57+D64+D77+D86+D93+D117+D132+D187+D246+D251+D266+D286+D312+D345+D355+D379+D409</f>
        <v>88000000</v>
      </c>
      <c r="E25" s="23">
        <v>348065113</v>
      </c>
      <c r="F25" s="23">
        <f>E25+D25</f>
        <v>436065113</v>
      </c>
      <c r="G25" s="23">
        <f>G26+G38+G50+G57+G64+G77+G86+G93+G117+G132+G187+G246+G251+G266+G286+G312+G345+G355+G379+G409</f>
        <v>434682799</v>
      </c>
      <c r="H25" s="23">
        <f>F25-G25</f>
        <v>1382314</v>
      </c>
      <c r="I25" s="115"/>
    </row>
    <row r="26" spans="1:16" ht="15.75" thickTop="1" x14ac:dyDescent="0.25">
      <c r="A26" s="24" t="s">
        <v>49</v>
      </c>
      <c r="B26" s="24" t="s">
        <v>50</v>
      </c>
      <c r="C26" s="25">
        <f>C27</f>
        <v>3000000</v>
      </c>
      <c r="D26" s="25">
        <f t="shared" ref="D26:H27" si="9">D27</f>
        <v>0</v>
      </c>
      <c r="E26" s="25">
        <f t="shared" si="9"/>
        <v>0</v>
      </c>
      <c r="F26" s="25">
        <f t="shared" si="9"/>
        <v>0</v>
      </c>
      <c r="G26" s="25">
        <f t="shared" si="9"/>
        <v>3000000</v>
      </c>
      <c r="H26" s="25">
        <f t="shared" si="9"/>
        <v>0</v>
      </c>
      <c r="I26" s="115"/>
    </row>
    <row r="27" spans="1:16" ht="15.75" thickBot="1" x14ac:dyDescent="0.3">
      <c r="A27" s="26" t="s">
        <v>51</v>
      </c>
      <c r="B27" s="26" t="s">
        <v>52</v>
      </c>
      <c r="C27" s="27">
        <f>C28</f>
        <v>3000000</v>
      </c>
      <c r="D27" s="27">
        <f t="shared" si="9"/>
        <v>0</v>
      </c>
      <c r="E27" s="27">
        <f t="shared" si="9"/>
        <v>0</v>
      </c>
      <c r="F27" s="27">
        <f t="shared" si="9"/>
        <v>0</v>
      </c>
      <c r="G27" s="27">
        <f t="shared" si="9"/>
        <v>3000000</v>
      </c>
      <c r="H27" s="27">
        <f t="shared" si="9"/>
        <v>0</v>
      </c>
      <c r="I27" s="115"/>
      <c r="M27" s="634" t="s">
        <v>818</v>
      </c>
      <c r="N27">
        <v>624200</v>
      </c>
    </row>
    <row r="28" spans="1:16" ht="15.75" thickBot="1" x14ac:dyDescent="0.3">
      <c r="A28" s="118" t="s">
        <v>53</v>
      </c>
      <c r="B28" s="28" t="s">
        <v>54</v>
      </c>
      <c r="C28" s="29">
        <f>C29+C31+C33</f>
        <v>3000000</v>
      </c>
      <c r="D28" s="29">
        <f t="shared" ref="D28:H28" si="10">D29+D31+D33</f>
        <v>0</v>
      </c>
      <c r="E28" s="29">
        <f t="shared" si="10"/>
        <v>0</v>
      </c>
      <c r="F28" s="29">
        <f t="shared" si="10"/>
        <v>0</v>
      </c>
      <c r="G28" s="29">
        <f t="shared" si="10"/>
        <v>3000000</v>
      </c>
      <c r="H28" s="29">
        <f t="shared" si="10"/>
        <v>0</v>
      </c>
      <c r="I28" s="115"/>
      <c r="M28" s="634" t="s">
        <v>820</v>
      </c>
      <c r="N28">
        <v>758114</v>
      </c>
    </row>
    <row r="29" spans="1:16" x14ac:dyDescent="0.25">
      <c r="A29" s="119" t="s">
        <v>55</v>
      </c>
      <c r="B29" s="30" t="s">
        <v>56</v>
      </c>
      <c r="C29" s="31">
        <f>C30</f>
        <v>215000</v>
      </c>
      <c r="D29" s="31">
        <f t="shared" ref="D29:H29" si="11">D30</f>
        <v>0</v>
      </c>
      <c r="E29" s="31">
        <f t="shared" si="11"/>
        <v>0</v>
      </c>
      <c r="F29" s="31">
        <f t="shared" si="11"/>
        <v>0</v>
      </c>
      <c r="G29" s="31">
        <f t="shared" si="11"/>
        <v>215000</v>
      </c>
      <c r="H29" s="31">
        <f t="shared" si="11"/>
        <v>0</v>
      </c>
      <c r="I29" s="115"/>
    </row>
    <row r="30" spans="1:16" x14ac:dyDescent="0.25">
      <c r="A30" s="61" t="s">
        <v>57</v>
      </c>
      <c r="B30" s="13" t="s">
        <v>58</v>
      </c>
      <c r="C30" s="14">
        <v>215000</v>
      </c>
      <c r="D30" s="32"/>
      <c r="E30" s="115"/>
      <c r="F30" s="115"/>
      <c r="G30" s="15">
        <v>215000</v>
      </c>
      <c r="H30" s="117"/>
      <c r="I30" s="115"/>
    </row>
    <row r="31" spans="1:16" x14ac:dyDescent="0.25">
      <c r="A31" s="13" t="s">
        <v>60</v>
      </c>
      <c r="B31" s="13" t="s">
        <v>61</v>
      </c>
      <c r="C31" s="14">
        <f>C32</f>
        <v>90000</v>
      </c>
      <c r="D31" s="14">
        <f t="shared" ref="D31:H31" si="12">D32</f>
        <v>0</v>
      </c>
      <c r="E31" s="14">
        <f t="shared" si="12"/>
        <v>0</v>
      </c>
      <c r="F31" s="14">
        <f t="shared" si="12"/>
        <v>0</v>
      </c>
      <c r="G31" s="14">
        <f t="shared" si="12"/>
        <v>90000</v>
      </c>
      <c r="H31" s="14">
        <f t="shared" si="12"/>
        <v>0</v>
      </c>
      <c r="I31" s="115"/>
    </row>
    <row r="32" spans="1:16" x14ac:dyDescent="0.25">
      <c r="A32" s="13" t="s">
        <v>62</v>
      </c>
      <c r="B32" s="13" t="s">
        <v>63</v>
      </c>
      <c r="C32" s="14">
        <v>90000</v>
      </c>
      <c r="D32" s="14"/>
      <c r="E32" s="115"/>
      <c r="F32" s="120">
        <f>E32+D32</f>
        <v>0</v>
      </c>
      <c r="G32" s="14">
        <v>90000</v>
      </c>
      <c r="H32" s="120"/>
      <c r="I32" s="115"/>
    </row>
    <row r="33" spans="1:9" x14ac:dyDescent="0.25">
      <c r="A33" s="13" t="s">
        <v>64</v>
      </c>
      <c r="B33" s="13" t="s">
        <v>65</v>
      </c>
      <c r="C33" s="14">
        <f>C34</f>
        <v>2695000</v>
      </c>
      <c r="D33" s="14">
        <f t="shared" ref="D33:H33" si="13">D34</f>
        <v>0</v>
      </c>
      <c r="E33" s="14">
        <f t="shared" si="13"/>
        <v>0</v>
      </c>
      <c r="F33" s="14">
        <f t="shared" si="13"/>
        <v>0</v>
      </c>
      <c r="G33" s="14">
        <f t="shared" si="13"/>
        <v>2695000</v>
      </c>
      <c r="H33" s="14">
        <f t="shared" si="13"/>
        <v>0</v>
      </c>
      <c r="I33" s="115"/>
    </row>
    <row r="34" spans="1:9" x14ac:dyDescent="0.25">
      <c r="A34" s="19" t="s">
        <v>66</v>
      </c>
      <c r="B34" s="19" t="s">
        <v>67</v>
      </c>
      <c r="C34" s="20">
        <v>2695000</v>
      </c>
      <c r="D34" s="3"/>
      <c r="E34" s="115"/>
      <c r="F34" s="115"/>
      <c r="G34" s="50">
        <v>2695000</v>
      </c>
      <c r="H34" s="117"/>
      <c r="I34" s="115"/>
    </row>
    <row r="35" spans="1:9" x14ac:dyDescent="0.25">
      <c r="A35" s="34"/>
      <c r="B35" s="34"/>
      <c r="C35" s="35"/>
      <c r="D35" s="36"/>
      <c r="E35" s="185"/>
      <c r="F35" s="185"/>
      <c r="G35" s="37"/>
      <c r="H35" s="206"/>
      <c r="I35" s="185"/>
    </row>
    <row r="36" spans="1:9" x14ac:dyDescent="0.25">
      <c r="A36" s="40"/>
      <c r="B36" s="40"/>
      <c r="C36" s="41"/>
      <c r="D36" s="42"/>
      <c r="E36" s="186"/>
      <c r="F36" s="186"/>
      <c r="G36" s="43"/>
      <c r="H36" s="207"/>
      <c r="I36" s="186">
        <v>2</v>
      </c>
    </row>
    <row r="37" spans="1:9" x14ac:dyDescent="0.25">
      <c r="A37" s="109">
        <v>1</v>
      </c>
      <c r="B37" s="109">
        <v>2</v>
      </c>
      <c r="C37" s="109">
        <v>3</v>
      </c>
      <c r="D37" s="109">
        <v>4</v>
      </c>
      <c r="E37" s="109">
        <v>5</v>
      </c>
      <c r="F37" s="109">
        <v>6</v>
      </c>
      <c r="G37" s="109">
        <v>7</v>
      </c>
      <c r="H37" s="109">
        <v>8</v>
      </c>
      <c r="I37" s="109">
        <v>9</v>
      </c>
    </row>
    <row r="38" spans="1:9" ht="14.45" customHeight="1" x14ac:dyDescent="0.25">
      <c r="A38" s="24" t="s">
        <v>49</v>
      </c>
      <c r="B38" s="24" t="s">
        <v>68</v>
      </c>
      <c r="C38" s="25">
        <f>C39</f>
        <v>3930000</v>
      </c>
      <c r="D38" s="25">
        <f t="shared" ref="D38:H38" si="14">D39</f>
        <v>0</v>
      </c>
      <c r="E38" s="25">
        <f t="shared" si="14"/>
        <v>0</v>
      </c>
      <c r="F38" s="25">
        <f t="shared" si="14"/>
        <v>0</v>
      </c>
      <c r="G38" s="25">
        <f t="shared" si="14"/>
        <v>3925000</v>
      </c>
      <c r="H38" s="25">
        <f t="shared" si="14"/>
        <v>0</v>
      </c>
      <c r="I38" s="115"/>
    </row>
    <row r="39" spans="1:9" ht="14.45" customHeight="1" thickBot="1" x14ac:dyDescent="0.3">
      <c r="A39" s="26" t="s">
        <v>69</v>
      </c>
      <c r="B39" s="26" t="s">
        <v>70</v>
      </c>
      <c r="C39" s="27">
        <f>C40+C43</f>
        <v>3930000</v>
      </c>
      <c r="D39" s="27">
        <f t="shared" ref="D39:H39" si="15">D40+D43</f>
        <v>0</v>
      </c>
      <c r="E39" s="27">
        <f t="shared" si="15"/>
        <v>0</v>
      </c>
      <c r="F39" s="27">
        <f t="shared" si="15"/>
        <v>0</v>
      </c>
      <c r="G39" s="27">
        <f t="shared" si="15"/>
        <v>3925000</v>
      </c>
      <c r="H39" s="27">
        <f t="shared" si="15"/>
        <v>0</v>
      </c>
      <c r="I39" s="115"/>
    </row>
    <row r="40" spans="1:9" ht="14.45" customHeight="1" thickBot="1" x14ac:dyDescent="0.3">
      <c r="A40" s="28" t="s">
        <v>71</v>
      </c>
      <c r="B40" s="28" t="s">
        <v>24</v>
      </c>
      <c r="C40" s="29">
        <f>C41</f>
        <v>1150000</v>
      </c>
      <c r="D40" s="29">
        <f t="shared" ref="D40:H41" si="16">D41</f>
        <v>0</v>
      </c>
      <c r="E40" s="29">
        <f t="shared" si="16"/>
        <v>0</v>
      </c>
      <c r="F40" s="29">
        <f t="shared" si="16"/>
        <v>0</v>
      </c>
      <c r="G40" s="29">
        <f t="shared" si="16"/>
        <v>1150000</v>
      </c>
      <c r="H40" s="29">
        <f t="shared" si="16"/>
        <v>0</v>
      </c>
      <c r="I40" s="115"/>
    </row>
    <row r="41" spans="1:9" ht="14.45" customHeight="1" x14ac:dyDescent="0.25">
      <c r="A41" s="30" t="s">
        <v>72</v>
      </c>
      <c r="B41" s="30" t="s">
        <v>73</v>
      </c>
      <c r="C41" s="31">
        <f>C42</f>
        <v>1150000</v>
      </c>
      <c r="D41" s="31">
        <f t="shared" si="16"/>
        <v>0</v>
      </c>
      <c r="E41" s="31">
        <f t="shared" si="16"/>
        <v>0</v>
      </c>
      <c r="F41" s="31">
        <f t="shared" si="16"/>
        <v>0</v>
      </c>
      <c r="G41" s="31">
        <f t="shared" si="16"/>
        <v>1150000</v>
      </c>
      <c r="H41" s="31">
        <f t="shared" si="16"/>
        <v>0</v>
      </c>
      <c r="I41" s="115"/>
    </row>
    <row r="42" spans="1:9" ht="14.45" customHeight="1" thickBot="1" x14ac:dyDescent="0.3">
      <c r="A42" s="19" t="s">
        <v>74</v>
      </c>
      <c r="B42" s="19" t="s">
        <v>75</v>
      </c>
      <c r="C42" s="20">
        <v>1150000</v>
      </c>
      <c r="D42" s="4"/>
      <c r="E42" s="115"/>
      <c r="F42" s="115"/>
      <c r="G42" s="50">
        <v>1150000</v>
      </c>
      <c r="H42" s="117"/>
      <c r="I42" s="115"/>
    </row>
    <row r="43" spans="1:9" ht="14.45" customHeight="1" thickBot="1" x14ac:dyDescent="0.3">
      <c r="A43" s="28" t="s">
        <v>76</v>
      </c>
      <c r="B43" s="28" t="s">
        <v>54</v>
      </c>
      <c r="C43" s="29">
        <f>C44+C46+C48</f>
        <v>2780000</v>
      </c>
      <c r="D43" s="29">
        <f t="shared" ref="D43:H43" si="17">D44+D46+D48</f>
        <v>0</v>
      </c>
      <c r="E43" s="29">
        <f t="shared" si="17"/>
        <v>0</v>
      </c>
      <c r="F43" s="29">
        <f t="shared" si="17"/>
        <v>0</v>
      </c>
      <c r="G43" s="29">
        <f t="shared" si="17"/>
        <v>2775000</v>
      </c>
      <c r="H43" s="29">
        <f t="shared" si="17"/>
        <v>0</v>
      </c>
      <c r="I43" s="115"/>
    </row>
    <row r="44" spans="1:9" ht="14.45" customHeight="1" x14ac:dyDescent="0.25">
      <c r="A44" s="30" t="s">
        <v>77</v>
      </c>
      <c r="B44" s="30" t="s">
        <v>56</v>
      </c>
      <c r="C44" s="31">
        <f>C45</f>
        <v>190000</v>
      </c>
      <c r="D44" s="31">
        <f t="shared" ref="D44:H44" si="18">D45</f>
        <v>0</v>
      </c>
      <c r="E44" s="31">
        <f t="shared" si="18"/>
        <v>0</v>
      </c>
      <c r="F44" s="31">
        <f t="shared" si="18"/>
        <v>0</v>
      </c>
      <c r="G44" s="31">
        <f t="shared" si="18"/>
        <v>190000</v>
      </c>
      <c r="H44" s="31">
        <f t="shared" si="18"/>
        <v>0</v>
      </c>
      <c r="I44" s="115"/>
    </row>
    <row r="45" spans="1:9" ht="14.45" customHeight="1" x14ac:dyDescent="0.25">
      <c r="A45" s="13" t="s">
        <v>78</v>
      </c>
      <c r="B45" s="51" t="s">
        <v>58</v>
      </c>
      <c r="C45" s="14">
        <v>190000</v>
      </c>
      <c r="D45" s="32"/>
      <c r="E45" s="115"/>
      <c r="F45" s="115"/>
      <c r="G45" s="15">
        <v>190000</v>
      </c>
      <c r="H45" s="117"/>
      <c r="I45" s="115"/>
    </row>
    <row r="46" spans="1:9" ht="14.45" customHeight="1" x14ac:dyDescent="0.25">
      <c r="A46" s="13" t="s">
        <v>79</v>
      </c>
      <c r="B46" s="13" t="s">
        <v>61</v>
      </c>
      <c r="C46" s="14">
        <f>C47</f>
        <v>168000</v>
      </c>
      <c r="D46" s="14">
        <f t="shared" ref="D46:H46" si="19">D47</f>
        <v>0</v>
      </c>
      <c r="E46" s="14">
        <f t="shared" si="19"/>
        <v>0</v>
      </c>
      <c r="F46" s="14">
        <f t="shared" si="19"/>
        <v>0</v>
      </c>
      <c r="G46" s="14">
        <f t="shared" si="19"/>
        <v>168000</v>
      </c>
      <c r="H46" s="14">
        <f t="shared" si="19"/>
        <v>0</v>
      </c>
      <c r="I46" s="115"/>
    </row>
    <row r="47" spans="1:9" ht="14.45" customHeight="1" x14ac:dyDescent="0.25">
      <c r="A47" s="13" t="s">
        <v>80</v>
      </c>
      <c r="B47" s="13" t="s">
        <v>81</v>
      </c>
      <c r="C47" s="14">
        <v>168000</v>
      </c>
      <c r="D47" s="32"/>
      <c r="E47" s="115"/>
      <c r="F47" s="115"/>
      <c r="G47" s="15">
        <v>168000</v>
      </c>
      <c r="H47" s="117"/>
      <c r="I47" s="115"/>
    </row>
    <row r="48" spans="1:9" ht="14.45" customHeight="1" x14ac:dyDescent="0.25">
      <c r="A48" s="13" t="s">
        <v>82</v>
      </c>
      <c r="B48" s="13" t="s">
        <v>65</v>
      </c>
      <c r="C48" s="14">
        <f>C49</f>
        <v>2422000</v>
      </c>
      <c r="D48" s="14">
        <f t="shared" ref="D48:H48" si="20">D49</f>
        <v>0</v>
      </c>
      <c r="E48" s="14">
        <f t="shared" si="20"/>
        <v>0</v>
      </c>
      <c r="F48" s="14">
        <f t="shared" si="20"/>
        <v>0</v>
      </c>
      <c r="G48" s="14">
        <f t="shared" si="20"/>
        <v>2417000</v>
      </c>
      <c r="H48" s="14">
        <f t="shared" si="20"/>
        <v>0</v>
      </c>
      <c r="I48" s="115"/>
    </row>
    <row r="49" spans="1:9" ht="14.45" customHeight="1" x14ac:dyDescent="0.25">
      <c r="A49" s="13" t="s">
        <v>83</v>
      </c>
      <c r="B49" s="13" t="s">
        <v>67</v>
      </c>
      <c r="C49" s="14">
        <v>2422000</v>
      </c>
      <c r="D49" s="32"/>
      <c r="E49" s="115"/>
      <c r="F49" s="115"/>
      <c r="G49" s="15">
        <v>2417000</v>
      </c>
      <c r="H49" s="117"/>
      <c r="I49" s="115"/>
    </row>
    <row r="50" spans="1:9" ht="14.45" customHeight="1" x14ac:dyDescent="0.25">
      <c r="A50" s="46" t="s">
        <v>84</v>
      </c>
      <c r="B50" s="46" t="s">
        <v>85</v>
      </c>
      <c r="C50" s="47">
        <f>C51</f>
        <v>1500000</v>
      </c>
      <c r="D50" s="47">
        <f t="shared" ref="D50:H51" si="21">D51</f>
        <v>0</v>
      </c>
      <c r="E50" s="47">
        <f t="shared" si="21"/>
        <v>0</v>
      </c>
      <c r="F50" s="47">
        <f t="shared" si="21"/>
        <v>0</v>
      </c>
      <c r="G50" s="47">
        <f t="shared" si="21"/>
        <v>1500000</v>
      </c>
      <c r="H50" s="47">
        <f t="shared" si="21"/>
        <v>0</v>
      </c>
      <c r="I50" s="115"/>
    </row>
    <row r="51" spans="1:9" ht="14.45" customHeight="1" thickBot="1" x14ac:dyDescent="0.3">
      <c r="A51" s="26" t="s">
        <v>86</v>
      </c>
      <c r="B51" s="26" t="s">
        <v>87</v>
      </c>
      <c r="C51" s="27">
        <f>C52</f>
        <v>1500000</v>
      </c>
      <c r="D51" s="27">
        <f t="shared" si="21"/>
        <v>0</v>
      </c>
      <c r="E51" s="27">
        <f t="shared" si="21"/>
        <v>0</v>
      </c>
      <c r="F51" s="27">
        <f t="shared" si="21"/>
        <v>0</v>
      </c>
      <c r="G51" s="27">
        <f t="shared" si="21"/>
        <v>1500000</v>
      </c>
      <c r="H51" s="27">
        <f t="shared" si="21"/>
        <v>0</v>
      </c>
      <c r="I51" s="115"/>
    </row>
    <row r="52" spans="1:9" ht="14.45" customHeight="1" thickBot="1" x14ac:dyDescent="0.3">
      <c r="A52" s="28" t="s">
        <v>88</v>
      </c>
      <c r="B52" s="28" t="s">
        <v>54</v>
      </c>
      <c r="C52" s="29">
        <f>C53+C55</f>
        <v>1500000</v>
      </c>
      <c r="D52" s="29">
        <f t="shared" ref="D52:H52" si="22">D53+D55</f>
        <v>0</v>
      </c>
      <c r="E52" s="29">
        <f t="shared" si="22"/>
        <v>0</v>
      </c>
      <c r="F52" s="29">
        <f t="shared" si="22"/>
        <v>0</v>
      </c>
      <c r="G52" s="29">
        <f t="shared" si="22"/>
        <v>1500000</v>
      </c>
      <c r="H52" s="29">
        <f t="shared" si="22"/>
        <v>0</v>
      </c>
      <c r="I52" s="115"/>
    </row>
    <row r="53" spans="1:9" ht="14.45" customHeight="1" x14ac:dyDescent="0.25">
      <c r="A53" s="30" t="s">
        <v>89</v>
      </c>
      <c r="B53" s="30" t="s">
        <v>56</v>
      </c>
      <c r="C53" s="31">
        <f>C54</f>
        <v>640000</v>
      </c>
      <c r="D53" s="31">
        <f t="shared" ref="D53:H53" si="23">D54</f>
        <v>0</v>
      </c>
      <c r="E53" s="31">
        <f t="shared" si="23"/>
        <v>0</v>
      </c>
      <c r="F53" s="31">
        <f t="shared" si="23"/>
        <v>0</v>
      </c>
      <c r="G53" s="31">
        <f t="shared" si="23"/>
        <v>640000</v>
      </c>
      <c r="H53" s="31">
        <f t="shared" si="23"/>
        <v>0</v>
      </c>
      <c r="I53" s="115"/>
    </row>
    <row r="54" spans="1:9" ht="14.45" customHeight="1" x14ac:dyDescent="0.25">
      <c r="A54" s="13" t="s">
        <v>90</v>
      </c>
      <c r="B54" s="13" t="s">
        <v>58</v>
      </c>
      <c r="C54" s="14">
        <v>640000</v>
      </c>
      <c r="D54" s="32"/>
      <c r="E54" s="115"/>
      <c r="F54" s="115"/>
      <c r="G54" s="121">
        <v>640000</v>
      </c>
      <c r="H54" s="117"/>
      <c r="I54" s="115"/>
    </row>
    <row r="55" spans="1:9" ht="14.45" customHeight="1" x14ac:dyDescent="0.25">
      <c r="A55" s="13" t="s">
        <v>91</v>
      </c>
      <c r="B55" s="13" t="s">
        <v>61</v>
      </c>
      <c r="C55" s="14">
        <f>C56</f>
        <v>860000</v>
      </c>
      <c r="D55" s="14">
        <f t="shared" ref="D55:H55" si="24">D56</f>
        <v>0</v>
      </c>
      <c r="E55" s="14">
        <f t="shared" si="24"/>
        <v>0</v>
      </c>
      <c r="F55" s="14">
        <f t="shared" si="24"/>
        <v>0</v>
      </c>
      <c r="G55" s="14">
        <f t="shared" si="24"/>
        <v>860000</v>
      </c>
      <c r="H55" s="14">
        <f t="shared" si="24"/>
        <v>0</v>
      </c>
      <c r="I55" s="115"/>
    </row>
    <row r="56" spans="1:9" ht="14.45" customHeight="1" x14ac:dyDescent="0.25">
      <c r="A56" s="13" t="s">
        <v>92</v>
      </c>
      <c r="B56" s="13" t="s">
        <v>81</v>
      </c>
      <c r="C56" s="14">
        <v>860000</v>
      </c>
      <c r="D56" s="32"/>
      <c r="E56" s="115"/>
      <c r="F56" s="115"/>
      <c r="G56" s="121">
        <v>860000</v>
      </c>
      <c r="H56" s="117"/>
      <c r="I56" s="115"/>
    </row>
    <row r="57" spans="1:9" ht="14.45" customHeight="1" x14ac:dyDescent="0.25">
      <c r="A57" s="46" t="s">
        <v>93</v>
      </c>
      <c r="B57" s="46" t="s">
        <v>94</v>
      </c>
      <c r="C57" s="47">
        <f>C58</f>
        <v>2500000</v>
      </c>
      <c r="D57" s="47">
        <f t="shared" ref="D57:H58" si="25">D58</f>
        <v>0</v>
      </c>
      <c r="E57" s="47">
        <f t="shared" si="25"/>
        <v>0</v>
      </c>
      <c r="F57" s="47">
        <f t="shared" si="25"/>
        <v>0</v>
      </c>
      <c r="G57" s="47">
        <f t="shared" si="25"/>
        <v>2500000</v>
      </c>
      <c r="H57" s="47">
        <f t="shared" si="25"/>
        <v>0</v>
      </c>
      <c r="I57" s="115"/>
    </row>
    <row r="58" spans="1:9" ht="14.45" customHeight="1" thickBot="1" x14ac:dyDescent="0.3">
      <c r="A58" s="26" t="s">
        <v>95</v>
      </c>
      <c r="B58" s="26" t="s">
        <v>96</v>
      </c>
      <c r="C58" s="27">
        <f>C59</f>
        <v>2500000</v>
      </c>
      <c r="D58" s="27">
        <f t="shared" si="25"/>
        <v>0</v>
      </c>
      <c r="E58" s="27">
        <f t="shared" si="25"/>
        <v>0</v>
      </c>
      <c r="F58" s="27">
        <f t="shared" si="25"/>
        <v>0</v>
      </c>
      <c r="G58" s="27">
        <f t="shared" si="25"/>
        <v>2500000</v>
      </c>
      <c r="H58" s="27">
        <f t="shared" si="25"/>
        <v>0</v>
      </c>
      <c r="I58" s="115"/>
    </row>
    <row r="59" spans="1:9" ht="14.45" customHeight="1" thickBot="1" x14ac:dyDescent="0.3">
      <c r="A59" s="53" t="s">
        <v>97</v>
      </c>
      <c r="B59" s="53" t="s">
        <v>54</v>
      </c>
      <c r="C59" s="29">
        <f>C60+C62</f>
        <v>2500000</v>
      </c>
      <c r="D59" s="29">
        <f t="shared" ref="D59:H59" si="26">D60+D62</f>
        <v>0</v>
      </c>
      <c r="E59" s="29">
        <f t="shared" si="26"/>
        <v>0</v>
      </c>
      <c r="F59" s="29">
        <f t="shared" si="26"/>
        <v>0</v>
      </c>
      <c r="G59" s="29">
        <f t="shared" si="26"/>
        <v>2500000</v>
      </c>
      <c r="H59" s="29">
        <f t="shared" si="26"/>
        <v>0</v>
      </c>
      <c r="I59" s="115"/>
    </row>
    <row r="60" spans="1:9" ht="14.45" customHeight="1" x14ac:dyDescent="0.25">
      <c r="A60" s="54" t="s">
        <v>98</v>
      </c>
      <c r="B60" s="54" t="s">
        <v>61</v>
      </c>
      <c r="C60" s="55">
        <f>C61</f>
        <v>100000</v>
      </c>
      <c r="D60" s="55">
        <f t="shared" ref="D60:H60" si="27">D61</f>
        <v>0</v>
      </c>
      <c r="E60" s="55">
        <f t="shared" si="27"/>
        <v>0</v>
      </c>
      <c r="F60" s="55">
        <f t="shared" si="27"/>
        <v>0</v>
      </c>
      <c r="G60" s="55">
        <f t="shared" si="27"/>
        <v>100000</v>
      </c>
      <c r="H60" s="55">
        <f t="shared" si="27"/>
        <v>0</v>
      </c>
      <c r="I60" s="115"/>
    </row>
    <row r="61" spans="1:9" ht="14.45" customHeight="1" x14ac:dyDescent="0.25">
      <c r="A61" s="51" t="s">
        <v>99</v>
      </c>
      <c r="B61" s="51" t="s">
        <v>100</v>
      </c>
      <c r="C61" s="14">
        <v>100000</v>
      </c>
      <c r="D61" s="14"/>
      <c r="E61" s="115"/>
      <c r="F61" s="120"/>
      <c r="G61" s="14">
        <v>100000</v>
      </c>
      <c r="H61" s="120"/>
      <c r="I61" s="115"/>
    </row>
    <row r="62" spans="1:9" ht="14.45" customHeight="1" x14ac:dyDescent="0.25">
      <c r="A62" s="13" t="s">
        <v>101</v>
      </c>
      <c r="B62" s="13" t="s">
        <v>65</v>
      </c>
      <c r="C62" s="14">
        <f>C63</f>
        <v>2400000</v>
      </c>
      <c r="D62" s="14">
        <f t="shared" ref="D62:H62" si="28">D63</f>
        <v>0</v>
      </c>
      <c r="E62" s="14">
        <f t="shared" si="28"/>
        <v>0</v>
      </c>
      <c r="F62" s="14">
        <f t="shared" si="28"/>
        <v>0</v>
      </c>
      <c r="G62" s="14">
        <f t="shared" si="28"/>
        <v>2400000</v>
      </c>
      <c r="H62" s="14">
        <f t="shared" si="28"/>
        <v>0</v>
      </c>
      <c r="I62" s="115"/>
    </row>
    <row r="63" spans="1:9" ht="14.45" customHeight="1" x14ac:dyDescent="0.25">
      <c r="A63" s="13" t="s">
        <v>102</v>
      </c>
      <c r="B63" s="13" t="s">
        <v>103</v>
      </c>
      <c r="C63" s="14">
        <v>2400000</v>
      </c>
      <c r="D63" s="32"/>
      <c r="E63" s="115"/>
      <c r="F63" s="115"/>
      <c r="G63" s="15">
        <v>2400000</v>
      </c>
      <c r="H63" s="117"/>
      <c r="I63" s="115"/>
    </row>
    <row r="64" spans="1:9" ht="14.45" customHeight="1" x14ac:dyDescent="0.25">
      <c r="A64" s="46" t="s">
        <v>104</v>
      </c>
      <c r="B64" s="46" t="s">
        <v>105</v>
      </c>
      <c r="C64" s="47">
        <f>C65</f>
        <v>4500000</v>
      </c>
      <c r="D64" s="47">
        <f t="shared" ref="D64:H65" si="29">D65</f>
        <v>0</v>
      </c>
      <c r="E64" s="47">
        <f t="shared" si="29"/>
        <v>0</v>
      </c>
      <c r="F64" s="47">
        <f t="shared" si="29"/>
        <v>0</v>
      </c>
      <c r="G64" s="47">
        <f t="shared" si="29"/>
        <v>4450000</v>
      </c>
      <c r="H64" s="47">
        <f t="shared" si="29"/>
        <v>0</v>
      </c>
      <c r="I64" s="115"/>
    </row>
    <row r="65" spans="1:9" ht="14.45" customHeight="1" thickBot="1" x14ac:dyDescent="0.3">
      <c r="A65" s="26" t="s">
        <v>106</v>
      </c>
      <c r="B65" s="26" t="s">
        <v>107</v>
      </c>
      <c r="C65" s="27">
        <f>C66</f>
        <v>4500000</v>
      </c>
      <c r="D65" s="27">
        <f t="shared" si="29"/>
        <v>0</v>
      </c>
      <c r="E65" s="27">
        <f t="shared" si="29"/>
        <v>0</v>
      </c>
      <c r="F65" s="27">
        <f t="shared" si="29"/>
        <v>0</v>
      </c>
      <c r="G65" s="27">
        <f t="shared" si="29"/>
        <v>4450000</v>
      </c>
      <c r="H65" s="27">
        <f t="shared" si="29"/>
        <v>0</v>
      </c>
      <c r="I65" s="115"/>
    </row>
    <row r="66" spans="1:9" ht="14.45" customHeight="1" thickBot="1" x14ac:dyDescent="0.3">
      <c r="A66" s="53" t="s">
        <v>108</v>
      </c>
      <c r="B66" s="53" t="s">
        <v>54</v>
      </c>
      <c r="C66" s="29">
        <f t="shared" ref="C66:H66" si="30">C67+C69+C71</f>
        <v>4500000</v>
      </c>
      <c r="D66" s="29">
        <f t="shared" si="30"/>
        <v>0</v>
      </c>
      <c r="E66" s="29">
        <f t="shared" si="30"/>
        <v>0</v>
      </c>
      <c r="F66" s="29">
        <f t="shared" si="30"/>
        <v>0</v>
      </c>
      <c r="G66" s="29">
        <f t="shared" si="30"/>
        <v>4450000</v>
      </c>
      <c r="H66" s="29">
        <f t="shared" si="30"/>
        <v>0</v>
      </c>
      <c r="I66" s="115"/>
    </row>
    <row r="67" spans="1:9" ht="14.45" customHeight="1" x14ac:dyDescent="0.25">
      <c r="A67" s="30" t="s">
        <v>109</v>
      </c>
      <c r="B67" s="30" t="s">
        <v>56</v>
      </c>
      <c r="C67" s="31">
        <f>C68</f>
        <v>270000</v>
      </c>
      <c r="D67" s="31">
        <f t="shared" ref="D67:H67" si="31">D68</f>
        <v>0</v>
      </c>
      <c r="E67" s="31">
        <f t="shared" si="31"/>
        <v>0</v>
      </c>
      <c r="F67" s="31">
        <f t="shared" si="31"/>
        <v>0</v>
      </c>
      <c r="G67" s="31">
        <f t="shared" si="31"/>
        <v>270000</v>
      </c>
      <c r="H67" s="31">
        <f t="shared" si="31"/>
        <v>0</v>
      </c>
      <c r="I67" s="115"/>
    </row>
    <row r="68" spans="1:9" ht="14.45" customHeight="1" x14ac:dyDescent="0.25">
      <c r="A68" s="13" t="s">
        <v>110</v>
      </c>
      <c r="B68" s="13" t="s">
        <v>58</v>
      </c>
      <c r="C68" s="14">
        <v>270000</v>
      </c>
      <c r="D68" s="2"/>
      <c r="E68" s="115"/>
      <c r="F68" s="115"/>
      <c r="G68" s="15">
        <v>270000</v>
      </c>
      <c r="H68" s="117"/>
      <c r="I68" s="115"/>
    </row>
    <row r="69" spans="1:9" ht="14.45" customHeight="1" x14ac:dyDescent="0.25">
      <c r="A69" s="13" t="s">
        <v>111</v>
      </c>
      <c r="B69" s="13" t="s">
        <v>61</v>
      </c>
      <c r="C69" s="14">
        <f>C70</f>
        <v>150000</v>
      </c>
      <c r="D69" s="14">
        <f t="shared" ref="D69:H69" si="32">D70</f>
        <v>0</v>
      </c>
      <c r="E69" s="14">
        <f t="shared" si="32"/>
        <v>0</v>
      </c>
      <c r="F69" s="14">
        <f t="shared" si="32"/>
        <v>0</v>
      </c>
      <c r="G69" s="14">
        <f t="shared" si="32"/>
        <v>150000</v>
      </c>
      <c r="H69" s="14">
        <f t="shared" si="32"/>
        <v>0</v>
      </c>
      <c r="I69" s="115"/>
    </row>
    <row r="70" spans="1:9" ht="14.45" customHeight="1" x14ac:dyDescent="0.25">
      <c r="A70" s="13" t="s">
        <v>112</v>
      </c>
      <c r="B70" s="13" t="s">
        <v>113</v>
      </c>
      <c r="C70" s="14">
        <v>150000</v>
      </c>
      <c r="D70" s="14"/>
      <c r="E70" s="115"/>
      <c r="F70" s="120"/>
      <c r="G70" s="14">
        <v>150000</v>
      </c>
      <c r="H70" s="120"/>
      <c r="I70" s="115"/>
    </row>
    <row r="71" spans="1:9" ht="14.45" customHeight="1" x14ac:dyDescent="0.25">
      <c r="A71" s="13" t="s">
        <v>114</v>
      </c>
      <c r="B71" s="13" t="s">
        <v>65</v>
      </c>
      <c r="C71" s="14">
        <f>C72</f>
        <v>4080000</v>
      </c>
      <c r="D71" s="14">
        <f t="shared" ref="D71:H71" si="33">D72</f>
        <v>0</v>
      </c>
      <c r="E71" s="14">
        <f t="shared" si="33"/>
        <v>0</v>
      </c>
      <c r="F71" s="14">
        <f t="shared" si="33"/>
        <v>0</v>
      </c>
      <c r="G71" s="14">
        <f t="shared" si="33"/>
        <v>4030000</v>
      </c>
      <c r="H71" s="14">
        <f t="shared" si="33"/>
        <v>0</v>
      </c>
      <c r="I71" s="115"/>
    </row>
    <row r="72" spans="1:9" ht="14.45" customHeight="1" x14ac:dyDescent="0.25">
      <c r="A72" s="19" t="s">
        <v>115</v>
      </c>
      <c r="B72" s="19" t="s">
        <v>103</v>
      </c>
      <c r="C72" s="20">
        <v>4080000</v>
      </c>
      <c r="D72" s="3"/>
      <c r="E72" s="115"/>
      <c r="F72" s="115"/>
      <c r="G72" s="50">
        <v>4030000</v>
      </c>
      <c r="H72" s="117"/>
      <c r="I72" s="115"/>
    </row>
    <row r="73" spans="1:9" ht="14.45" customHeight="1" x14ac:dyDescent="0.25">
      <c r="A73" s="34"/>
      <c r="B73" s="34"/>
      <c r="C73" s="35"/>
      <c r="D73" s="36"/>
      <c r="E73" s="185"/>
      <c r="F73" s="185"/>
      <c r="G73" s="37"/>
      <c r="H73" s="206"/>
      <c r="I73" s="185"/>
    </row>
    <row r="74" spans="1:9" ht="14.45" customHeight="1" x14ac:dyDescent="0.25">
      <c r="A74" s="40"/>
      <c r="B74" s="40"/>
      <c r="C74" s="41"/>
      <c r="D74" s="42"/>
      <c r="E74" s="186"/>
      <c r="F74" s="186"/>
      <c r="G74" s="43"/>
      <c r="H74" s="207"/>
      <c r="I74" s="186"/>
    </row>
    <row r="75" spans="1:9" ht="14.1" customHeight="1" x14ac:dyDescent="0.25">
      <c r="A75" s="40"/>
      <c r="B75" s="40"/>
      <c r="C75" s="41"/>
      <c r="D75" s="42"/>
      <c r="E75" s="186"/>
      <c r="F75" s="186"/>
      <c r="G75" s="43"/>
      <c r="H75" s="207"/>
      <c r="I75" s="186">
        <v>3</v>
      </c>
    </row>
    <row r="76" spans="1:9" ht="14.1" customHeight="1" x14ac:dyDescent="0.25">
      <c r="A76" s="109">
        <v>1</v>
      </c>
      <c r="B76" s="109">
        <v>2</v>
      </c>
      <c r="C76" s="109">
        <v>3</v>
      </c>
      <c r="D76" s="109">
        <v>4</v>
      </c>
      <c r="E76" s="109">
        <v>5</v>
      </c>
      <c r="F76" s="109">
        <v>6</v>
      </c>
      <c r="G76" s="109">
        <v>7</v>
      </c>
      <c r="H76" s="109">
        <v>8</v>
      </c>
      <c r="I76" s="109">
        <v>9</v>
      </c>
    </row>
    <row r="77" spans="1:9" ht="14.1" customHeight="1" x14ac:dyDescent="0.25">
      <c r="A77" s="24" t="s">
        <v>116</v>
      </c>
      <c r="B77" s="24" t="s">
        <v>117</v>
      </c>
      <c r="C77" s="25">
        <f>C78</f>
        <v>4950000</v>
      </c>
      <c r="D77" s="25">
        <f t="shared" ref="D77:H78" si="34">D78</f>
        <v>0</v>
      </c>
      <c r="E77" s="25">
        <f t="shared" si="34"/>
        <v>0</v>
      </c>
      <c r="F77" s="25">
        <f t="shared" si="34"/>
        <v>0</v>
      </c>
      <c r="G77" s="25">
        <f t="shared" si="34"/>
        <v>4949300</v>
      </c>
      <c r="H77" s="25">
        <f t="shared" si="34"/>
        <v>0</v>
      </c>
      <c r="I77" s="115"/>
    </row>
    <row r="78" spans="1:9" ht="14.1" customHeight="1" thickBot="1" x14ac:dyDescent="0.3">
      <c r="A78" s="102" t="s">
        <v>118</v>
      </c>
      <c r="B78" s="26" t="s">
        <v>119</v>
      </c>
      <c r="C78" s="27">
        <f>C79</f>
        <v>4950000</v>
      </c>
      <c r="D78" s="27">
        <f t="shared" si="34"/>
        <v>0</v>
      </c>
      <c r="E78" s="27">
        <f t="shared" si="34"/>
        <v>0</v>
      </c>
      <c r="F78" s="27">
        <f t="shared" si="34"/>
        <v>0</v>
      </c>
      <c r="G78" s="27">
        <f t="shared" si="34"/>
        <v>4949300</v>
      </c>
      <c r="H78" s="27">
        <f t="shared" si="34"/>
        <v>0</v>
      </c>
      <c r="I78" s="115"/>
    </row>
    <row r="79" spans="1:9" ht="14.1" customHeight="1" thickBot="1" x14ac:dyDescent="0.3">
      <c r="A79" s="122" t="s">
        <v>120</v>
      </c>
      <c r="B79" s="28" t="s">
        <v>54</v>
      </c>
      <c r="C79" s="29">
        <f>C80+C82+C84</f>
        <v>4950000</v>
      </c>
      <c r="D79" s="29">
        <f t="shared" ref="D79:H79" si="35">D80+D82+D84</f>
        <v>0</v>
      </c>
      <c r="E79" s="29">
        <f t="shared" si="35"/>
        <v>0</v>
      </c>
      <c r="F79" s="29">
        <f t="shared" si="35"/>
        <v>0</v>
      </c>
      <c r="G79" s="29">
        <f t="shared" si="35"/>
        <v>4949300</v>
      </c>
      <c r="H79" s="29">
        <f t="shared" si="35"/>
        <v>0</v>
      </c>
      <c r="I79" s="115"/>
    </row>
    <row r="80" spans="1:9" ht="14.1" customHeight="1" x14ac:dyDescent="0.25">
      <c r="A80" s="119" t="s">
        <v>121</v>
      </c>
      <c r="B80" s="30" t="s">
        <v>56</v>
      </c>
      <c r="C80" s="31">
        <f>C81</f>
        <v>350000</v>
      </c>
      <c r="D80" s="31">
        <f t="shared" ref="D80:H80" si="36">D81</f>
        <v>0</v>
      </c>
      <c r="E80" s="31">
        <f t="shared" si="36"/>
        <v>0</v>
      </c>
      <c r="F80" s="31">
        <f t="shared" si="36"/>
        <v>0</v>
      </c>
      <c r="G80" s="31">
        <f t="shared" si="36"/>
        <v>350000</v>
      </c>
      <c r="H80" s="31">
        <f t="shared" si="36"/>
        <v>0</v>
      </c>
      <c r="I80" s="115"/>
    </row>
    <row r="81" spans="1:9" ht="14.1" customHeight="1" x14ac:dyDescent="0.25">
      <c r="A81" s="61" t="s">
        <v>122</v>
      </c>
      <c r="B81" s="13" t="s">
        <v>58</v>
      </c>
      <c r="C81" s="14">
        <v>350000</v>
      </c>
      <c r="D81" s="32"/>
      <c r="E81" s="115"/>
      <c r="F81" s="115"/>
      <c r="G81" s="15">
        <v>350000</v>
      </c>
      <c r="H81" s="117"/>
      <c r="I81" s="115"/>
    </row>
    <row r="82" spans="1:9" ht="14.1" customHeight="1" x14ac:dyDescent="0.25">
      <c r="A82" s="13" t="s">
        <v>123</v>
      </c>
      <c r="B82" s="13" t="s">
        <v>61</v>
      </c>
      <c r="C82" s="14">
        <f>C83</f>
        <v>225000</v>
      </c>
      <c r="D82" s="14">
        <f t="shared" ref="D82:H82" si="37">D83</f>
        <v>0</v>
      </c>
      <c r="E82" s="14">
        <f t="shared" si="37"/>
        <v>0</v>
      </c>
      <c r="F82" s="14">
        <f t="shared" si="37"/>
        <v>0</v>
      </c>
      <c r="G82" s="14">
        <f t="shared" si="37"/>
        <v>224300</v>
      </c>
      <c r="H82" s="14">
        <f t="shared" si="37"/>
        <v>0</v>
      </c>
      <c r="I82" s="115"/>
    </row>
    <row r="83" spans="1:9" ht="14.1" customHeight="1" x14ac:dyDescent="0.25">
      <c r="A83" s="13" t="s">
        <v>124</v>
      </c>
      <c r="B83" s="13" t="s">
        <v>81</v>
      </c>
      <c r="C83" s="14">
        <v>225000</v>
      </c>
      <c r="D83" s="32"/>
      <c r="E83" s="115"/>
      <c r="F83" s="115"/>
      <c r="G83" s="15">
        <v>224300</v>
      </c>
      <c r="H83" s="117"/>
      <c r="I83" s="115"/>
    </row>
    <row r="84" spans="1:9" ht="14.1" customHeight="1" x14ac:dyDescent="0.25">
      <c r="A84" s="13" t="s">
        <v>125</v>
      </c>
      <c r="B84" s="13" t="s">
        <v>65</v>
      </c>
      <c r="C84" s="14">
        <f>C85</f>
        <v>4375000</v>
      </c>
      <c r="D84" s="14">
        <f t="shared" ref="D84:H84" si="38">D85</f>
        <v>0</v>
      </c>
      <c r="E84" s="14">
        <f t="shared" si="38"/>
        <v>0</v>
      </c>
      <c r="F84" s="14">
        <f t="shared" si="38"/>
        <v>0</v>
      </c>
      <c r="G84" s="14">
        <f t="shared" si="38"/>
        <v>4375000</v>
      </c>
      <c r="H84" s="14">
        <f t="shared" si="38"/>
        <v>0</v>
      </c>
      <c r="I84" s="115"/>
    </row>
    <row r="85" spans="1:9" ht="14.1" customHeight="1" x14ac:dyDescent="0.25">
      <c r="A85" s="13" t="s">
        <v>126</v>
      </c>
      <c r="B85" s="13" t="s">
        <v>67</v>
      </c>
      <c r="C85" s="14">
        <v>4375000</v>
      </c>
      <c r="D85" s="32"/>
      <c r="E85" s="115"/>
      <c r="F85" s="115"/>
      <c r="G85" s="15">
        <v>4375000</v>
      </c>
      <c r="H85" s="117"/>
      <c r="I85" s="115"/>
    </row>
    <row r="86" spans="1:9" ht="14.1" customHeight="1" x14ac:dyDescent="0.25">
      <c r="A86" s="46" t="s">
        <v>127</v>
      </c>
      <c r="B86" s="46" t="s">
        <v>128</v>
      </c>
      <c r="C86" s="47">
        <f>C87</f>
        <v>2500000</v>
      </c>
      <c r="D86" s="47">
        <f t="shared" ref="D86:H87" si="39">D87</f>
        <v>0</v>
      </c>
      <c r="E86" s="47">
        <f t="shared" si="39"/>
        <v>0</v>
      </c>
      <c r="F86" s="47">
        <f t="shared" si="39"/>
        <v>0</v>
      </c>
      <c r="G86" s="47">
        <f t="shared" si="39"/>
        <v>2500000</v>
      </c>
      <c r="H86" s="47">
        <f t="shared" si="39"/>
        <v>0</v>
      </c>
      <c r="I86" s="115"/>
    </row>
    <row r="87" spans="1:9" ht="14.1" customHeight="1" thickBot="1" x14ac:dyDescent="0.3">
      <c r="A87" s="26" t="s">
        <v>129</v>
      </c>
      <c r="B87" s="26" t="s">
        <v>130</v>
      </c>
      <c r="C87" s="27">
        <f>C88</f>
        <v>2500000</v>
      </c>
      <c r="D87" s="27">
        <f t="shared" si="39"/>
        <v>0</v>
      </c>
      <c r="E87" s="27">
        <f t="shared" si="39"/>
        <v>0</v>
      </c>
      <c r="F87" s="27">
        <f t="shared" si="39"/>
        <v>0</v>
      </c>
      <c r="G87" s="27">
        <f t="shared" si="39"/>
        <v>2500000</v>
      </c>
      <c r="H87" s="27">
        <f t="shared" si="39"/>
        <v>0</v>
      </c>
      <c r="I87" s="115"/>
    </row>
    <row r="88" spans="1:9" ht="14.1" customHeight="1" thickBot="1" x14ac:dyDescent="0.3">
      <c r="A88" s="28" t="s">
        <v>131</v>
      </c>
      <c r="B88" s="28" t="s">
        <v>54</v>
      </c>
      <c r="C88" s="29">
        <f>C89+C91</f>
        <v>2500000</v>
      </c>
      <c r="D88" s="29">
        <f t="shared" ref="D88:H88" si="40">D89+D91</f>
        <v>0</v>
      </c>
      <c r="E88" s="29">
        <f t="shared" si="40"/>
        <v>0</v>
      </c>
      <c r="F88" s="29">
        <f t="shared" si="40"/>
        <v>0</v>
      </c>
      <c r="G88" s="29">
        <f t="shared" si="40"/>
        <v>2500000</v>
      </c>
      <c r="H88" s="29">
        <f t="shared" si="40"/>
        <v>0</v>
      </c>
      <c r="I88" s="115"/>
    </row>
    <row r="89" spans="1:9" ht="14.1" customHeight="1" x14ac:dyDescent="0.25">
      <c r="A89" s="30" t="s">
        <v>132</v>
      </c>
      <c r="B89" s="30" t="s">
        <v>56</v>
      </c>
      <c r="C89" s="31">
        <f>C90</f>
        <v>200000</v>
      </c>
      <c r="D89" s="31">
        <f t="shared" ref="D89:H89" si="41">D90</f>
        <v>0</v>
      </c>
      <c r="E89" s="31">
        <f t="shared" si="41"/>
        <v>0</v>
      </c>
      <c r="F89" s="31">
        <f t="shared" si="41"/>
        <v>0</v>
      </c>
      <c r="G89" s="31">
        <f t="shared" si="41"/>
        <v>200000</v>
      </c>
      <c r="H89" s="31">
        <f t="shared" si="41"/>
        <v>0</v>
      </c>
      <c r="I89" s="115"/>
    </row>
    <row r="90" spans="1:9" ht="14.1" customHeight="1" x14ac:dyDescent="0.25">
      <c r="A90" s="13" t="s">
        <v>133</v>
      </c>
      <c r="B90" s="13" t="s">
        <v>58</v>
      </c>
      <c r="C90" s="14">
        <v>200000</v>
      </c>
      <c r="D90" s="32"/>
      <c r="E90" s="115"/>
      <c r="F90" s="115"/>
      <c r="G90" s="121">
        <v>200000</v>
      </c>
      <c r="H90" s="117"/>
      <c r="I90" s="115"/>
    </row>
    <row r="91" spans="1:9" ht="14.1" customHeight="1" x14ac:dyDescent="0.25">
      <c r="A91" s="13" t="s">
        <v>134</v>
      </c>
      <c r="B91" s="13" t="s">
        <v>65</v>
      </c>
      <c r="C91" s="14">
        <f>C92</f>
        <v>2300000</v>
      </c>
      <c r="D91" s="14">
        <f t="shared" ref="D91:H91" si="42">D92</f>
        <v>0</v>
      </c>
      <c r="E91" s="14">
        <f t="shared" si="42"/>
        <v>0</v>
      </c>
      <c r="F91" s="14">
        <f t="shared" si="42"/>
        <v>0</v>
      </c>
      <c r="G91" s="14">
        <f t="shared" si="42"/>
        <v>2300000</v>
      </c>
      <c r="H91" s="14">
        <f t="shared" si="42"/>
        <v>0</v>
      </c>
      <c r="I91" s="115"/>
    </row>
    <row r="92" spans="1:9" ht="14.1" customHeight="1" x14ac:dyDescent="0.25">
      <c r="A92" s="13" t="s">
        <v>135</v>
      </c>
      <c r="B92" s="13" t="s">
        <v>67</v>
      </c>
      <c r="C92" s="14">
        <v>2300000</v>
      </c>
      <c r="D92" s="32"/>
      <c r="E92" s="115"/>
      <c r="F92" s="115"/>
      <c r="G92" s="121">
        <v>2300000</v>
      </c>
      <c r="H92" s="117"/>
      <c r="I92" s="115"/>
    </row>
    <row r="93" spans="1:9" ht="14.1" customHeight="1" x14ac:dyDescent="0.25">
      <c r="A93" s="46" t="s">
        <v>136</v>
      </c>
      <c r="B93" s="46" t="s">
        <v>137</v>
      </c>
      <c r="C93" s="47">
        <f t="shared" ref="C93:H93" si="43">C94+C102</f>
        <v>4000000</v>
      </c>
      <c r="D93" s="47">
        <f t="shared" si="43"/>
        <v>0</v>
      </c>
      <c r="E93" s="47">
        <f t="shared" si="43"/>
        <v>0</v>
      </c>
      <c r="F93" s="47">
        <f t="shared" si="43"/>
        <v>0</v>
      </c>
      <c r="G93" s="47">
        <f t="shared" si="43"/>
        <v>4000000</v>
      </c>
      <c r="H93" s="47">
        <f t="shared" si="43"/>
        <v>0</v>
      </c>
      <c r="I93" s="115"/>
    </row>
    <row r="94" spans="1:9" ht="14.1" customHeight="1" thickBot="1" x14ac:dyDescent="0.3">
      <c r="A94" s="26" t="s">
        <v>138</v>
      </c>
      <c r="B94" s="26" t="s">
        <v>139</v>
      </c>
      <c r="C94" s="27">
        <f>C95</f>
        <v>2000000</v>
      </c>
      <c r="D94" s="27">
        <f t="shared" ref="D94:H94" si="44">D95</f>
        <v>0</v>
      </c>
      <c r="E94" s="27">
        <f t="shared" si="44"/>
        <v>0</v>
      </c>
      <c r="F94" s="27">
        <f t="shared" si="44"/>
        <v>0</v>
      </c>
      <c r="G94" s="27">
        <f t="shared" si="44"/>
        <v>2000000</v>
      </c>
      <c r="H94" s="27">
        <f t="shared" si="44"/>
        <v>0</v>
      </c>
      <c r="I94" s="115"/>
    </row>
    <row r="95" spans="1:9" ht="14.1" customHeight="1" thickBot="1" x14ac:dyDescent="0.3">
      <c r="A95" s="28" t="s">
        <v>140</v>
      </c>
      <c r="B95" s="28" t="s">
        <v>54</v>
      </c>
      <c r="C95" s="29">
        <f>C96+C98+C100</f>
        <v>2000000</v>
      </c>
      <c r="D95" s="29">
        <f t="shared" ref="D95:H95" si="45">D96+D98+D100</f>
        <v>0</v>
      </c>
      <c r="E95" s="29">
        <f t="shared" si="45"/>
        <v>0</v>
      </c>
      <c r="F95" s="29">
        <f t="shared" si="45"/>
        <v>0</v>
      </c>
      <c r="G95" s="29">
        <f t="shared" si="45"/>
        <v>2000000</v>
      </c>
      <c r="H95" s="29">
        <f t="shared" si="45"/>
        <v>0</v>
      </c>
      <c r="I95" s="115"/>
    </row>
    <row r="96" spans="1:9" ht="14.1" customHeight="1" x14ac:dyDescent="0.25">
      <c r="A96" s="30" t="s">
        <v>141</v>
      </c>
      <c r="B96" s="30" t="s">
        <v>56</v>
      </c>
      <c r="C96" s="31">
        <f>C97</f>
        <v>200000</v>
      </c>
      <c r="D96" s="31">
        <f t="shared" ref="D96:H96" si="46">D97</f>
        <v>0</v>
      </c>
      <c r="E96" s="31">
        <f t="shared" si="46"/>
        <v>0</v>
      </c>
      <c r="F96" s="31">
        <f t="shared" si="46"/>
        <v>0</v>
      </c>
      <c r="G96" s="31">
        <f t="shared" si="46"/>
        <v>200000</v>
      </c>
      <c r="H96" s="31">
        <f t="shared" si="46"/>
        <v>0</v>
      </c>
      <c r="I96" s="115"/>
    </row>
    <row r="97" spans="1:9" ht="14.1" customHeight="1" x14ac:dyDescent="0.25">
      <c r="A97" s="19" t="s">
        <v>142</v>
      </c>
      <c r="B97" s="13" t="s">
        <v>58</v>
      </c>
      <c r="C97" s="14">
        <v>200000</v>
      </c>
      <c r="D97" s="2"/>
      <c r="E97" s="115"/>
      <c r="F97" s="115"/>
      <c r="G97" s="15">
        <v>200000</v>
      </c>
      <c r="H97" s="117"/>
      <c r="I97" s="115"/>
    </row>
    <row r="98" spans="1:9" ht="14.1" customHeight="1" x14ac:dyDescent="0.25">
      <c r="A98" s="30" t="s">
        <v>143</v>
      </c>
      <c r="B98" s="13" t="s">
        <v>61</v>
      </c>
      <c r="C98" s="14">
        <f>C99</f>
        <v>150000</v>
      </c>
      <c r="D98" s="14">
        <f t="shared" ref="D98:H98" si="47">D99</f>
        <v>0</v>
      </c>
      <c r="E98" s="14">
        <f t="shared" si="47"/>
        <v>0</v>
      </c>
      <c r="F98" s="14">
        <f t="shared" si="47"/>
        <v>0</v>
      </c>
      <c r="G98" s="14">
        <f t="shared" si="47"/>
        <v>150000</v>
      </c>
      <c r="H98" s="14">
        <f t="shared" si="47"/>
        <v>0</v>
      </c>
      <c r="I98" s="115"/>
    </row>
    <row r="99" spans="1:9" ht="14.1" customHeight="1" x14ac:dyDescent="0.25">
      <c r="A99" s="13" t="s">
        <v>144</v>
      </c>
      <c r="B99" s="13" t="s">
        <v>81</v>
      </c>
      <c r="C99" s="14">
        <v>150000</v>
      </c>
      <c r="D99" s="14"/>
      <c r="E99" s="115"/>
      <c r="F99" s="120"/>
      <c r="G99" s="14">
        <v>150000</v>
      </c>
      <c r="H99" s="120"/>
      <c r="I99" s="115"/>
    </row>
    <row r="100" spans="1:9" ht="14.1" customHeight="1" x14ac:dyDescent="0.25">
      <c r="A100" s="13" t="s">
        <v>145</v>
      </c>
      <c r="B100" s="13" t="s">
        <v>65</v>
      </c>
      <c r="C100" s="14">
        <f>C101</f>
        <v>1650000</v>
      </c>
      <c r="D100" s="14">
        <f t="shared" ref="D100:H100" si="48">D101</f>
        <v>0</v>
      </c>
      <c r="E100" s="14">
        <f t="shared" si="48"/>
        <v>0</v>
      </c>
      <c r="F100" s="14">
        <f t="shared" si="48"/>
        <v>0</v>
      </c>
      <c r="G100" s="14">
        <f t="shared" si="48"/>
        <v>1650000</v>
      </c>
      <c r="H100" s="14">
        <f t="shared" si="48"/>
        <v>0</v>
      </c>
      <c r="I100" s="115"/>
    </row>
    <row r="101" spans="1:9" ht="14.1" customHeight="1" thickBot="1" x14ac:dyDescent="0.3">
      <c r="A101" s="19" t="s">
        <v>146</v>
      </c>
      <c r="B101" s="19" t="s">
        <v>147</v>
      </c>
      <c r="C101" s="20">
        <v>1650000</v>
      </c>
      <c r="D101" s="4"/>
      <c r="E101" s="115"/>
      <c r="F101" s="115"/>
      <c r="G101" s="50">
        <v>1650000</v>
      </c>
      <c r="H101" s="117"/>
      <c r="I101" s="115"/>
    </row>
    <row r="102" spans="1:9" ht="14.1" customHeight="1" thickBot="1" x14ac:dyDescent="0.3">
      <c r="A102" s="56" t="s">
        <v>148</v>
      </c>
      <c r="B102" s="56" t="s">
        <v>149</v>
      </c>
      <c r="C102" s="57">
        <f t="shared" ref="C102:H102" si="49">C103+C106</f>
        <v>2000000</v>
      </c>
      <c r="D102" s="57">
        <f t="shared" si="49"/>
        <v>0</v>
      </c>
      <c r="E102" s="57">
        <f t="shared" si="49"/>
        <v>0</v>
      </c>
      <c r="F102" s="57">
        <f t="shared" si="49"/>
        <v>0</v>
      </c>
      <c r="G102" s="57">
        <f t="shared" si="49"/>
        <v>2000000</v>
      </c>
      <c r="H102" s="57">
        <f t="shared" si="49"/>
        <v>0</v>
      </c>
      <c r="I102" s="115"/>
    </row>
    <row r="103" spans="1:9" ht="14.1" customHeight="1" thickBot="1" x14ac:dyDescent="0.3">
      <c r="A103" s="118" t="s">
        <v>150</v>
      </c>
      <c r="B103" s="53" t="s">
        <v>24</v>
      </c>
      <c r="C103" s="58">
        <f>C104</f>
        <v>510000</v>
      </c>
      <c r="D103" s="58">
        <f t="shared" ref="D103:H104" si="50">D104</f>
        <v>0</v>
      </c>
      <c r="E103" s="58">
        <f t="shared" si="50"/>
        <v>0</v>
      </c>
      <c r="F103" s="58">
        <f t="shared" si="50"/>
        <v>0</v>
      </c>
      <c r="G103" s="58">
        <f t="shared" si="50"/>
        <v>510000</v>
      </c>
      <c r="H103" s="58">
        <f t="shared" si="50"/>
        <v>0</v>
      </c>
      <c r="I103" s="115"/>
    </row>
    <row r="104" spans="1:9" ht="14.1" customHeight="1" x14ac:dyDescent="0.25">
      <c r="A104" s="59" t="s">
        <v>151</v>
      </c>
      <c r="B104" s="59" t="s">
        <v>73</v>
      </c>
      <c r="C104" s="60">
        <f>C105</f>
        <v>510000</v>
      </c>
      <c r="D104" s="60">
        <f t="shared" si="50"/>
        <v>0</v>
      </c>
      <c r="E104" s="60">
        <f t="shared" si="50"/>
        <v>0</v>
      </c>
      <c r="F104" s="60">
        <f t="shared" si="50"/>
        <v>0</v>
      </c>
      <c r="G104" s="60">
        <f t="shared" si="50"/>
        <v>510000</v>
      </c>
      <c r="H104" s="60">
        <f t="shared" si="50"/>
        <v>0</v>
      </c>
      <c r="I104" s="115"/>
    </row>
    <row r="105" spans="1:9" ht="14.1" customHeight="1" x14ac:dyDescent="0.25">
      <c r="A105" s="61" t="s">
        <v>152</v>
      </c>
      <c r="B105" s="61" t="s">
        <v>153</v>
      </c>
      <c r="C105" s="62">
        <v>510000</v>
      </c>
      <c r="D105" s="62"/>
      <c r="E105" s="115"/>
      <c r="F105" s="120"/>
      <c r="G105" s="62">
        <v>510000</v>
      </c>
      <c r="H105" s="120"/>
      <c r="I105" s="115"/>
    </row>
    <row r="106" spans="1:9" ht="14.1" customHeight="1" thickBot="1" x14ac:dyDescent="0.3">
      <c r="A106" s="63" t="s">
        <v>154</v>
      </c>
      <c r="B106" s="63" t="s">
        <v>54</v>
      </c>
      <c r="C106" s="64">
        <f>C107+C109+C111</f>
        <v>1490000</v>
      </c>
      <c r="D106" s="64">
        <f t="shared" ref="D106:H106" si="51">D107+D109+D111</f>
        <v>0</v>
      </c>
      <c r="E106" s="64">
        <f t="shared" si="51"/>
        <v>0</v>
      </c>
      <c r="F106" s="64">
        <f t="shared" si="51"/>
        <v>0</v>
      </c>
      <c r="G106" s="64">
        <f t="shared" si="51"/>
        <v>1490000</v>
      </c>
      <c r="H106" s="64">
        <f t="shared" si="51"/>
        <v>0</v>
      </c>
      <c r="I106" s="115"/>
    </row>
    <row r="107" spans="1:9" ht="14.1" customHeight="1" x14ac:dyDescent="0.25">
      <c r="A107" s="30" t="s">
        <v>155</v>
      </c>
      <c r="B107" s="30" t="s">
        <v>56</v>
      </c>
      <c r="C107" s="31">
        <f>C108</f>
        <v>190000</v>
      </c>
      <c r="D107" s="31">
        <f t="shared" ref="D107:H107" si="52">D108</f>
        <v>0</v>
      </c>
      <c r="E107" s="31">
        <f t="shared" si="52"/>
        <v>0</v>
      </c>
      <c r="F107" s="31">
        <f t="shared" si="52"/>
        <v>0</v>
      </c>
      <c r="G107" s="31">
        <f t="shared" si="52"/>
        <v>190000</v>
      </c>
      <c r="H107" s="31">
        <f t="shared" si="52"/>
        <v>0</v>
      </c>
      <c r="I107" s="115"/>
    </row>
    <row r="108" spans="1:9" ht="14.1" customHeight="1" x14ac:dyDescent="0.25">
      <c r="A108" s="13" t="s">
        <v>156</v>
      </c>
      <c r="B108" s="13" t="s">
        <v>58</v>
      </c>
      <c r="C108" s="14">
        <v>190000</v>
      </c>
      <c r="D108" s="32"/>
      <c r="E108" s="115"/>
      <c r="F108" s="115"/>
      <c r="G108" s="15">
        <v>190000</v>
      </c>
      <c r="H108" s="117"/>
      <c r="I108" s="115"/>
    </row>
    <row r="109" spans="1:9" ht="14.1" customHeight="1" x14ac:dyDescent="0.25">
      <c r="A109" s="13" t="s">
        <v>157</v>
      </c>
      <c r="B109" s="13" t="s">
        <v>61</v>
      </c>
      <c r="C109" s="14">
        <f>C110</f>
        <v>150000</v>
      </c>
      <c r="D109" s="14">
        <f t="shared" ref="D109:H109" si="53">D110</f>
        <v>0</v>
      </c>
      <c r="E109" s="14">
        <f t="shared" si="53"/>
        <v>0</v>
      </c>
      <c r="F109" s="14">
        <f t="shared" si="53"/>
        <v>0</v>
      </c>
      <c r="G109" s="14">
        <f t="shared" si="53"/>
        <v>150000</v>
      </c>
      <c r="H109" s="14">
        <f t="shared" si="53"/>
        <v>0</v>
      </c>
      <c r="I109" s="115"/>
    </row>
    <row r="110" spans="1:9" ht="14.1" customHeight="1" x14ac:dyDescent="0.25">
      <c r="A110" s="13" t="s">
        <v>158</v>
      </c>
      <c r="B110" s="13" t="s">
        <v>81</v>
      </c>
      <c r="C110" s="14">
        <v>150000</v>
      </c>
      <c r="D110" s="14"/>
      <c r="E110" s="115"/>
      <c r="F110" s="120"/>
      <c r="G110" s="14">
        <v>150000</v>
      </c>
      <c r="H110" s="120"/>
      <c r="I110" s="115"/>
    </row>
    <row r="111" spans="1:9" ht="14.1" customHeight="1" x14ac:dyDescent="0.25">
      <c r="A111" s="13" t="s">
        <v>159</v>
      </c>
      <c r="B111" s="13" t="s">
        <v>65</v>
      </c>
      <c r="C111" s="14">
        <f>C112</f>
        <v>1150000</v>
      </c>
      <c r="D111" s="14">
        <f t="shared" ref="D111:H111" si="54">D112</f>
        <v>0</v>
      </c>
      <c r="E111" s="14">
        <f t="shared" si="54"/>
        <v>0</v>
      </c>
      <c r="F111" s="14">
        <f t="shared" si="54"/>
        <v>0</v>
      </c>
      <c r="G111" s="14">
        <f t="shared" si="54"/>
        <v>1150000</v>
      </c>
      <c r="H111" s="14">
        <f t="shared" si="54"/>
        <v>0</v>
      </c>
      <c r="I111" s="115"/>
    </row>
    <row r="112" spans="1:9" ht="14.1" customHeight="1" x14ac:dyDescent="0.25">
      <c r="A112" s="19" t="s">
        <v>160</v>
      </c>
      <c r="B112" s="19" t="s">
        <v>67</v>
      </c>
      <c r="C112" s="20">
        <v>1150000</v>
      </c>
      <c r="D112" s="3"/>
      <c r="E112" s="115"/>
      <c r="F112" s="115"/>
      <c r="G112" s="50">
        <v>1150000</v>
      </c>
      <c r="H112" s="117"/>
      <c r="I112" s="115"/>
    </row>
    <row r="113" spans="1:9" ht="14.1" customHeight="1" x14ac:dyDescent="0.25">
      <c r="A113" s="34"/>
      <c r="B113" s="34"/>
      <c r="C113" s="35"/>
      <c r="D113" s="36"/>
      <c r="E113" s="185"/>
      <c r="F113" s="185"/>
      <c r="G113" s="37"/>
      <c r="H113" s="206"/>
      <c r="I113" s="185"/>
    </row>
    <row r="114" spans="1:9" ht="14.1" customHeight="1" x14ac:dyDescent="0.25">
      <c r="A114" s="40"/>
      <c r="B114" s="40"/>
      <c r="C114" s="41"/>
      <c r="D114" s="42"/>
      <c r="E114" s="186"/>
      <c r="F114" s="186"/>
      <c r="G114" s="43"/>
      <c r="H114" s="207"/>
      <c r="I114" s="186"/>
    </row>
    <row r="115" spans="1:9" ht="14.1" customHeight="1" x14ac:dyDescent="0.25">
      <c r="A115" s="40"/>
      <c r="B115" s="40"/>
      <c r="C115" s="41"/>
      <c r="D115" s="42"/>
      <c r="E115" s="186"/>
      <c r="F115" s="186"/>
      <c r="G115" s="43"/>
      <c r="H115" s="207"/>
      <c r="I115" s="186">
        <v>4</v>
      </c>
    </row>
    <row r="116" spans="1:9" ht="14.1" customHeight="1" x14ac:dyDescent="0.25">
      <c r="A116" s="109">
        <v>1</v>
      </c>
      <c r="B116" s="109">
        <v>2</v>
      </c>
      <c r="C116" s="109">
        <v>3</v>
      </c>
      <c r="D116" s="109">
        <v>4</v>
      </c>
      <c r="E116" s="109">
        <v>5</v>
      </c>
      <c r="F116" s="109">
        <v>6</v>
      </c>
      <c r="G116" s="109">
        <v>7</v>
      </c>
      <c r="H116" s="109">
        <v>8</v>
      </c>
      <c r="I116" s="109">
        <v>9</v>
      </c>
    </row>
    <row r="117" spans="1:9" x14ac:dyDescent="0.25">
      <c r="A117" s="24" t="s">
        <v>161</v>
      </c>
      <c r="B117" s="24" t="s">
        <v>162</v>
      </c>
      <c r="C117" s="25">
        <f>C118</f>
        <v>5000000</v>
      </c>
      <c r="D117" s="25">
        <f t="shared" ref="D117:H117" si="55">D118</f>
        <v>0</v>
      </c>
      <c r="E117" s="25">
        <f t="shared" si="55"/>
        <v>0</v>
      </c>
      <c r="F117" s="25">
        <f t="shared" si="55"/>
        <v>0</v>
      </c>
      <c r="G117" s="25">
        <f t="shared" si="55"/>
        <v>5000000</v>
      </c>
      <c r="H117" s="25">
        <f t="shared" si="55"/>
        <v>0</v>
      </c>
      <c r="I117" s="115"/>
    </row>
    <row r="118" spans="1:9" ht="15.75" thickBot="1" x14ac:dyDescent="0.3">
      <c r="A118" s="67" t="s">
        <v>165</v>
      </c>
      <c r="B118" s="67" t="s">
        <v>166</v>
      </c>
      <c r="C118" s="68">
        <f>C119+C122</f>
        <v>5000000</v>
      </c>
      <c r="D118" s="68">
        <f t="shared" ref="D118:H118" si="56">D119+D122</f>
        <v>0</v>
      </c>
      <c r="E118" s="68">
        <f t="shared" si="56"/>
        <v>0</v>
      </c>
      <c r="F118" s="68">
        <f t="shared" si="56"/>
        <v>0</v>
      </c>
      <c r="G118" s="68">
        <f t="shared" si="56"/>
        <v>5000000</v>
      </c>
      <c r="H118" s="68">
        <f t="shared" si="56"/>
        <v>0</v>
      </c>
      <c r="I118" s="115"/>
    </row>
    <row r="119" spans="1:9" ht="15.75" thickBot="1" x14ac:dyDescent="0.3">
      <c r="A119" s="28" t="s">
        <v>167</v>
      </c>
      <c r="B119" s="28" t="s">
        <v>24</v>
      </c>
      <c r="C119" s="29">
        <f>C120</f>
        <v>670000</v>
      </c>
      <c r="D119" s="29">
        <f t="shared" ref="D119:H120" si="57">D120</f>
        <v>0</v>
      </c>
      <c r="E119" s="29">
        <f t="shared" si="57"/>
        <v>0</v>
      </c>
      <c r="F119" s="29">
        <f t="shared" si="57"/>
        <v>0</v>
      </c>
      <c r="G119" s="29">
        <f t="shared" si="57"/>
        <v>670000</v>
      </c>
      <c r="H119" s="29">
        <f t="shared" si="57"/>
        <v>0</v>
      </c>
      <c r="I119" s="115"/>
    </row>
    <row r="120" spans="1:9" x14ac:dyDescent="0.25">
      <c r="A120" s="30" t="s">
        <v>168</v>
      </c>
      <c r="B120" s="30" t="s">
        <v>73</v>
      </c>
      <c r="C120" s="31">
        <f>C121</f>
        <v>670000</v>
      </c>
      <c r="D120" s="31">
        <f t="shared" si="57"/>
        <v>0</v>
      </c>
      <c r="E120" s="31">
        <f t="shared" si="57"/>
        <v>0</v>
      </c>
      <c r="F120" s="31">
        <f t="shared" si="57"/>
        <v>0</v>
      </c>
      <c r="G120" s="31">
        <f t="shared" si="57"/>
        <v>670000</v>
      </c>
      <c r="H120" s="31">
        <f t="shared" si="57"/>
        <v>0</v>
      </c>
      <c r="I120" s="115"/>
    </row>
    <row r="121" spans="1:9" ht="15.75" thickBot="1" x14ac:dyDescent="0.3">
      <c r="A121" s="19" t="s">
        <v>169</v>
      </c>
      <c r="B121" s="19" t="s">
        <v>75</v>
      </c>
      <c r="C121" s="20">
        <v>670000</v>
      </c>
      <c r="D121" s="4"/>
      <c r="E121" s="115"/>
      <c r="F121" s="115"/>
      <c r="G121" s="50">
        <v>670000</v>
      </c>
      <c r="H121" s="115"/>
      <c r="I121" s="115"/>
    </row>
    <row r="122" spans="1:9" ht="15.75" thickBot="1" x14ac:dyDescent="0.3">
      <c r="A122" s="28" t="s">
        <v>170</v>
      </c>
      <c r="B122" s="28" t="s">
        <v>54</v>
      </c>
      <c r="C122" s="29">
        <f>C123+C125+C127+C129</f>
        <v>4330000</v>
      </c>
      <c r="D122" s="29">
        <f t="shared" ref="D122:H122" si="58">D123+D125+D127+D129</f>
        <v>0</v>
      </c>
      <c r="E122" s="29">
        <f t="shared" si="58"/>
        <v>0</v>
      </c>
      <c r="F122" s="29">
        <f t="shared" si="58"/>
        <v>0</v>
      </c>
      <c r="G122" s="29">
        <f t="shared" si="58"/>
        <v>4330000</v>
      </c>
      <c r="H122" s="29">
        <f t="shared" si="58"/>
        <v>0</v>
      </c>
      <c r="I122" s="115"/>
    </row>
    <row r="123" spans="1:9" x14ac:dyDescent="0.25">
      <c r="A123" s="30" t="s">
        <v>171</v>
      </c>
      <c r="B123" s="30" t="s">
        <v>56</v>
      </c>
      <c r="C123" s="31">
        <f>C124</f>
        <v>755000</v>
      </c>
      <c r="D123" s="31">
        <f t="shared" ref="D123:H123" si="59">D124</f>
        <v>0</v>
      </c>
      <c r="E123" s="31">
        <f t="shared" si="59"/>
        <v>0</v>
      </c>
      <c r="F123" s="31">
        <f t="shared" si="59"/>
        <v>0</v>
      </c>
      <c r="G123" s="31">
        <f t="shared" si="59"/>
        <v>755000</v>
      </c>
      <c r="H123" s="31">
        <f t="shared" si="59"/>
        <v>0</v>
      </c>
      <c r="I123" s="115"/>
    </row>
    <row r="124" spans="1:9" x14ac:dyDescent="0.25">
      <c r="A124" s="13" t="s">
        <v>172</v>
      </c>
      <c r="B124" s="13" t="s">
        <v>58</v>
      </c>
      <c r="C124" s="14">
        <v>755000</v>
      </c>
      <c r="D124" s="32"/>
      <c r="E124" s="115"/>
      <c r="F124" s="115"/>
      <c r="G124" s="15">
        <v>755000</v>
      </c>
      <c r="H124" s="115"/>
      <c r="I124" s="115"/>
    </row>
    <row r="125" spans="1:9" x14ac:dyDescent="0.25">
      <c r="A125" s="13" t="s">
        <v>173</v>
      </c>
      <c r="B125" s="13" t="s">
        <v>61</v>
      </c>
      <c r="C125" s="14">
        <f>C126</f>
        <v>200000</v>
      </c>
      <c r="D125" s="14">
        <f t="shared" ref="D125:H125" si="60">D126</f>
        <v>0</v>
      </c>
      <c r="E125" s="14">
        <f t="shared" si="60"/>
        <v>0</v>
      </c>
      <c r="F125" s="14">
        <f t="shared" si="60"/>
        <v>0</v>
      </c>
      <c r="G125" s="14">
        <f t="shared" si="60"/>
        <v>200000</v>
      </c>
      <c r="H125" s="14">
        <f t="shared" si="60"/>
        <v>0</v>
      </c>
      <c r="I125" s="115"/>
    </row>
    <row r="126" spans="1:9" x14ac:dyDescent="0.25">
      <c r="A126" s="13" t="s">
        <v>174</v>
      </c>
      <c r="B126" s="13" t="s">
        <v>81</v>
      </c>
      <c r="C126" s="14">
        <v>200000</v>
      </c>
      <c r="D126" s="32"/>
      <c r="E126" s="115"/>
      <c r="F126" s="115"/>
      <c r="G126" s="15">
        <v>200000</v>
      </c>
      <c r="H126" s="115"/>
      <c r="I126" s="115"/>
    </row>
    <row r="127" spans="1:9" x14ac:dyDescent="0.25">
      <c r="A127" s="13" t="s">
        <v>175</v>
      </c>
      <c r="B127" s="13" t="s">
        <v>65</v>
      </c>
      <c r="C127" s="14">
        <f>C128</f>
        <v>1275000</v>
      </c>
      <c r="D127" s="14">
        <f t="shared" ref="D127:H127" si="61">D128</f>
        <v>0</v>
      </c>
      <c r="E127" s="14">
        <f t="shared" si="61"/>
        <v>0</v>
      </c>
      <c r="F127" s="14">
        <f t="shared" si="61"/>
        <v>0</v>
      </c>
      <c r="G127" s="14">
        <f t="shared" si="61"/>
        <v>1275000</v>
      </c>
      <c r="H127" s="14">
        <f t="shared" si="61"/>
        <v>0</v>
      </c>
      <c r="I127" s="115"/>
    </row>
    <row r="128" spans="1:9" x14ac:dyDescent="0.25">
      <c r="A128" s="13" t="s">
        <v>176</v>
      </c>
      <c r="B128" s="13" t="s">
        <v>103</v>
      </c>
      <c r="C128" s="14">
        <v>1275000</v>
      </c>
      <c r="D128" s="32"/>
      <c r="E128" s="115"/>
      <c r="F128" s="115"/>
      <c r="G128" s="15">
        <v>1275000</v>
      </c>
      <c r="H128" s="115"/>
      <c r="I128" s="115"/>
    </row>
    <row r="129" spans="1:9" x14ac:dyDescent="0.25">
      <c r="A129" s="13" t="s">
        <v>177</v>
      </c>
      <c r="B129" s="13" t="s">
        <v>178</v>
      </c>
      <c r="C129" s="14">
        <f>C130+C131</f>
        <v>2100000</v>
      </c>
      <c r="D129" s="14">
        <f t="shared" ref="D129:H129" si="62">D130+D131</f>
        <v>0</v>
      </c>
      <c r="E129" s="14">
        <f t="shared" si="62"/>
        <v>0</v>
      </c>
      <c r="F129" s="14">
        <f t="shared" si="62"/>
        <v>0</v>
      </c>
      <c r="G129" s="14">
        <f t="shared" si="62"/>
        <v>2100000</v>
      </c>
      <c r="H129" s="14">
        <f t="shared" si="62"/>
        <v>0</v>
      </c>
      <c r="I129" s="115"/>
    </row>
    <row r="130" spans="1:9" x14ac:dyDescent="0.25">
      <c r="A130" s="13" t="s">
        <v>179</v>
      </c>
      <c r="B130" s="13" t="s">
        <v>180</v>
      </c>
      <c r="C130" s="14">
        <v>1500000</v>
      </c>
      <c r="D130" s="32"/>
      <c r="E130" s="115"/>
      <c r="F130" s="115"/>
      <c r="G130" s="15">
        <v>1500000</v>
      </c>
      <c r="H130" s="115"/>
      <c r="I130" s="115"/>
    </row>
    <row r="131" spans="1:9" x14ac:dyDescent="0.25">
      <c r="A131" s="13" t="s">
        <v>181</v>
      </c>
      <c r="B131" s="13" t="s">
        <v>182</v>
      </c>
      <c r="C131" s="14">
        <v>600000</v>
      </c>
      <c r="D131" s="32"/>
      <c r="E131" s="115"/>
      <c r="F131" s="115"/>
      <c r="G131" s="15">
        <v>600000</v>
      </c>
      <c r="H131" s="115"/>
      <c r="I131" s="115"/>
    </row>
    <row r="132" spans="1:9" x14ac:dyDescent="0.25">
      <c r="A132" s="46" t="s">
        <v>183</v>
      </c>
      <c r="B132" s="46" t="s">
        <v>184</v>
      </c>
      <c r="C132" s="47">
        <f t="shared" ref="C132:H132" si="63">C133+C138+C145+C154+C159+C163+C167+C172+C176+C180</f>
        <v>123124000</v>
      </c>
      <c r="D132" s="47">
        <f t="shared" si="63"/>
        <v>0</v>
      </c>
      <c r="E132" s="47">
        <f t="shared" si="63"/>
        <v>0</v>
      </c>
      <c r="F132" s="47">
        <f t="shared" si="63"/>
        <v>0</v>
      </c>
      <c r="G132" s="47">
        <f t="shared" si="63"/>
        <v>120765991</v>
      </c>
      <c r="H132" s="47">
        <f t="shared" si="63"/>
        <v>0</v>
      </c>
      <c r="I132" s="115"/>
    </row>
    <row r="133" spans="1:9" ht="15.75" thickBot="1" x14ac:dyDescent="0.3">
      <c r="A133" s="69" t="s">
        <v>185</v>
      </c>
      <c r="B133" s="69" t="s">
        <v>186</v>
      </c>
      <c r="C133" s="70">
        <f>C134</f>
        <v>12960000</v>
      </c>
      <c r="D133" s="70">
        <f t="shared" ref="D133:H134" si="64">D134</f>
        <v>0</v>
      </c>
      <c r="E133" s="70">
        <f t="shared" si="64"/>
        <v>0</v>
      </c>
      <c r="F133" s="70">
        <f t="shared" si="64"/>
        <v>0</v>
      </c>
      <c r="G133" s="70">
        <f t="shared" si="64"/>
        <v>12118723</v>
      </c>
      <c r="H133" s="70">
        <f t="shared" si="64"/>
        <v>0</v>
      </c>
      <c r="I133" s="115"/>
    </row>
    <row r="134" spans="1:9" ht="15.75" thickBot="1" x14ac:dyDescent="0.3">
      <c r="A134" s="28" t="s">
        <v>187</v>
      </c>
      <c r="B134" s="28" t="s">
        <v>54</v>
      </c>
      <c r="C134" s="29">
        <f>C135</f>
        <v>12960000</v>
      </c>
      <c r="D134" s="29">
        <f t="shared" si="64"/>
        <v>0</v>
      </c>
      <c r="E134" s="29">
        <f t="shared" si="64"/>
        <v>0</v>
      </c>
      <c r="F134" s="29">
        <f t="shared" si="64"/>
        <v>0</v>
      </c>
      <c r="G134" s="29">
        <f t="shared" si="64"/>
        <v>12118723</v>
      </c>
      <c r="H134" s="29">
        <f t="shared" si="64"/>
        <v>0</v>
      </c>
      <c r="I134" s="115"/>
    </row>
    <row r="135" spans="1:9" x14ac:dyDescent="0.25">
      <c r="A135" s="30" t="s">
        <v>188</v>
      </c>
      <c r="B135" s="30" t="s">
        <v>189</v>
      </c>
      <c r="C135" s="31">
        <f>C136+C137</f>
        <v>12960000</v>
      </c>
      <c r="D135" s="31">
        <f t="shared" ref="D135:H135" si="65">D136+D137</f>
        <v>0</v>
      </c>
      <c r="E135" s="31">
        <f t="shared" si="65"/>
        <v>0</v>
      </c>
      <c r="F135" s="31">
        <f t="shared" si="65"/>
        <v>0</v>
      </c>
      <c r="G135" s="31">
        <f t="shared" si="65"/>
        <v>12118723</v>
      </c>
      <c r="H135" s="31">
        <f t="shared" si="65"/>
        <v>0</v>
      </c>
      <c r="I135" s="115"/>
    </row>
    <row r="136" spans="1:9" x14ac:dyDescent="0.25">
      <c r="A136" s="13" t="s">
        <v>190</v>
      </c>
      <c r="B136" s="13" t="s">
        <v>191</v>
      </c>
      <c r="C136" s="14">
        <v>4200000</v>
      </c>
      <c r="D136" s="32"/>
      <c r="E136" s="115"/>
      <c r="F136" s="115"/>
      <c r="G136" s="121">
        <v>3358729</v>
      </c>
      <c r="H136" s="115"/>
      <c r="I136" s="115"/>
    </row>
    <row r="137" spans="1:9" x14ac:dyDescent="0.25">
      <c r="A137" s="13" t="s">
        <v>192</v>
      </c>
      <c r="B137" s="13" t="s">
        <v>193</v>
      </c>
      <c r="C137" s="14">
        <v>8760000</v>
      </c>
      <c r="D137" s="32"/>
      <c r="E137" s="115"/>
      <c r="F137" s="115"/>
      <c r="G137" s="121">
        <v>8759994</v>
      </c>
      <c r="H137" s="115"/>
      <c r="I137" s="115"/>
    </row>
    <row r="138" spans="1:9" ht="15.75" thickBot="1" x14ac:dyDescent="0.3">
      <c r="A138" s="26" t="s">
        <v>194</v>
      </c>
      <c r="B138" s="26" t="s">
        <v>195</v>
      </c>
      <c r="C138" s="27">
        <f>C139+C142</f>
        <v>10000000</v>
      </c>
      <c r="D138" s="27">
        <f t="shared" ref="D138:H138" si="66">D139+D142</f>
        <v>0</v>
      </c>
      <c r="E138" s="27">
        <f t="shared" si="66"/>
        <v>0</v>
      </c>
      <c r="F138" s="27">
        <f t="shared" si="66"/>
        <v>0</v>
      </c>
      <c r="G138" s="27">
        <f t="shared" si="66"/>
        <v>10000000</v>
      </c>
      <c r="H138" s="27">
        <f t="shared" si="66"/>
        <v>0</v>
      </c>
      <c r="I138" s="115"/>
    </row>
    <row r="139" spans="1:9" ht="15.75" thickBot="1" x14ac:dyDescent="0.3">
      <c r="A139" s="28" t="s">
        <v>196</v>
      </c>
      <c r="B139" s="28" t="s">
        <v>24</v>
      </c>
      <c r="C139" s="29">
        <f>C140</f>
        <v>7800000</v>
      </c>
      <c r="D139" s="29">
        <f t="shared" ref="D139:H140" si="67">D140</f>
        <v>0</v>
      </c>
      <c r="E139" s="29">
        <f t="shared" si="67"/>
        <v>0</v>
      </c>
      <c r="F139" s="29">
        <f t="shared" si="67"/>
        <v>0</v>
      </c>
      <c r="G139" s="29">
        <f t="shared" si="67"/>
        <v>7800000</v>
      </c>
      <c r="H139" s="29">
        <f t="shared" si="67"/>
        <v>0</v>
      </c>
      <c r="I139" s="115"/>
    </row>
    <row r="140" spans="1:9" x14ac:dyDescent="0.25">
      <c r="A140" s="30" t="s">
        <v>197</v>
      </c>
      <c r="B140" s="30" t="s">
        <v>164</v>
      </c>
      <c r="C140" s="31">
        <f>C141</f>
        <v>7800000</v>
      </c>
      <c r="D140" s="31">
        <f t="shared" si="67"/>
        <v>0</v>
      </c>
      <c r="E140" s="31">
        <f t="shared" si="67"/>
        <v>0</v>
      </c>
      <c r="F140" s="31">
        <f t="shared" si="67"/>
        <v>0</v>
      </c>
      <c r="G140" s="31">
        <f t="shared" si="67"/>
        <v>7800000</v>
      </c>
      <c r="H140" s="31">
        <f t="shared" si="67"/>
        <v>0</v>
      </c>
      <c r="I140" s="115"/>
    </row>
    <row r="141" spans="1:9" x14ac:dyDescent="0.25">
      <c r="A141" s="13" t="s">
        <v>198</v>
      </c>
      <c r="B141" s="13" t="s">
        <v>199</v>
      </c>
      <c r="C141" s="14">
        <v>7800000</v>
      </c>
      <c r="D141" s="2"/>
      <c r="E141" s="115"/>
      <c r="F141" s="115"/>
      <c r="G141" s="121">
        <v>7800000</v>
      </c>
      <c r="H141" s="115"/>
      <c r="I141" s="115"/>
    </row>
    <row r="142" spans="1:9" x14ac:dyDescent="0.25">
      <c r="A142" s="13" t="s">
        <v>200</v>
      </c>
      <c r="B142" s="13" t="s">
        <v>54</v>
      </c>
      <c r="C142" s="14">
        <f>C143</f>
        <v>2200000</v>
      </c>
      <c r="D142" s="14">
        <f t="shared" ref="D142:H143" si="68">D143</f>
        <v>0</v>
      </c>
      <c r="E142" s="14">
        <f t="shared" si="68"/>
        <v>0</v>
      </c>
      <c r="F142" s="14">
        <f t="shared" si="68"/>
        <v>0</v>
      </c>
      <c r="G142" s="14">
        <f t="shared" si="68"/>
        <v>2200000</v>
      </c>
      <c r="H142" s="14">
        <f t="shared" si="68"/>
        <v>0</v>
      </c>
      <c r="I142" s="115"/>
    </row>
    <row r="143" spans="1:9" x14ac:dyDescent="0.25">
      <c r="A143" s="13" t="s">
        <v>201</v>
      </c>
      <c r="B143" s="13" t="s">
        <v>56</v>
      </c>
      <c r="C143" s="14">
        <f>C144</f>
        <v>2200000</v>
      </c>
      <c r="D143" s="14">
        <f t="shared" si="68"/>
        <v>0</v>
      </c>
      <c r="E143" s="14">
        <f t="shared" si="68"/>
        <v>0</v>
      </c>
      <c r="F143" s="14">
        <f t="shared" si="68"/>
        <v>0</v>
      </c>
      <c r="G143" s="14">
        <f t="shared" si="68"/>
        <v>2200000</v>
      </c>
      <c r="H143" s="14">
        <f t="shared" si="68"/>
        <v>0</v>
      </c>
      <c r="I143" s="115"/>
    </row>
    <row r="144" spans="1:9" x14ac:dyDescent="0.25">
      <c r="A144" s="13" t="s">
        <v>202</v>
      </c>
      <c r="B144" s="13" t="s">
        <v>203</v>
      </c>
      <c r="C144" s="14">
        <v>2200000</v>
      </c>
      <c r="D144" s="2"/>
      <c r="E144" s="115"/>
      <c r="F144" s="115"/>
      <c r="G144" s="121">
        <v>2200000</v>
      </c>
      <c r="H144" s="115"/>
      <c r="I144" s="115"/>
    </row>
    <row r="145" spans="1:9" ht="15.75" thickBot="1" x14ac:dyDescent="0.3">
      <c r="A145" s="26" t="s">
        <v>204</v>
      </c>
      <c r="B145" s="26" t="s">
        <v>205</v>
      </c>
      <c r="C145" s="27">
        <f>C146</f>
        <v>7150000</v>
      </c>
      <c r="D145" s="27">
        <f t="shared" ref="D145:H146" si="69">D146</f>
        <v>0</v>
      </c>
      <c r="E145" s="27">
        <f t="shared" si="69"/>
        <v>0</v>
      </c>
      <c r="F145" s="27">
        <f t="shared" si="69"/>
        <v>0</v>
      </c>
      <c r="G145" s="27">
        <f t="shared" si="69"/>
        <v>7148000</v>
      </c>
      <c r="H145" s="27">
        <f t="shared" si="69"/>
        <v>0</v>
      </c>
      <c r="I145" s="115"/>
    </row>
    <row r="146" spans="1:9" ht="15.75" thickBot="1" x14ac:dyDescent="0.3">
      <c r="A146" s="28" t="s">
        <v>206</v>
      </c>
      <c r="B146" s="28" t="s">
        <v>54</v>
      </c>
      <c r="C146" s="29">
        <f>C147</f>
        <v>7150000</v>
      </c>
      <c r="D146" s="29">
        <f t="shared" si="69"/>
        <v>0</v>
      </c>
      <c r="E146" s="29">
        <f t="shared" si="69"/>
        <v>0</v>
      </c>
      <c r="F146" s="29">
        <f t="shared" si="69"/>
        <v>0</v>
      </c>
      <c r="G146" s="29">
        <f t="shared" si="69"/>
        <v>7148000</v>
      </c>
      <c r="H146" s="29">
        <f t="shared" si="69"/>
        <v>0</v>
      </c>
      <c r="I146" s="115"/>
    </row>
    <row r="147" spans="1:9" x14ac:dyDescent="0.25">
      <c r="A147" s="30" t="s">
        <v>207</v>
      </c>
      <c r="B147" s="30" t="s">
        <v>56</v>
      </c>
      <c r="C147" s="31">
        <f>C148+C149</f>
        <v>7150000</v>
      </c>
      <c r="D147" s="31">
        <f t="shared" ref="D147:H147" si="70">D148+D149</f>
        <v>0</v>
      </c>
      <c r="E147" s="31">
        <f t="shared" si="70"/>
        <v>0</v>
      </c>
      <c r="F147" s="31">
        <f t="shared" si="70"/>
        <v>0</v>
      </c>
      <c r="G147" s="31">
        <f t="shared" si="70"/>
        <v>7148000</v>
      </c>
      <c r="H147" s="31">
        <f t="shared" si="70"/>
        <v>0</v>
      </c>
      <c r="I147" s="115"/>
    </row>
    <row r="148" spans="1:9" x14ac:dyDescent="0.25">
      <c r="A148" s="13" t="s">
        <v>208</v>
      </c>
      <c r="B148" s="13" t="s">
        <v>209</v>
      </c>
      <c r="C148" s="14">
        <v>6650000</v>
      </c>
      <c r="D148" s="2"/>
      <c r="E148" s="115"/>
      <c r="F148" s="115"/>
      <c r="G148" s="121">
        <v>6650000</v>
      </c>
      <c r="H148" s="115"/>
      <c r="I148" s="115"/>
    </row>
    <row r="149" spans="1:9" x14ac:dyDescent="0.25">
      <c r="A149" s="19" t="s">
        <v>210</v>
      </c>
      <c r="B149" s="19" t="s">
        <v>211</v>
      </c>
      <c r="C149" s="20">
        <v>500000</v>
      </c>
      <c r="D149" s="4"/>
      <c r="E149" s="115"/>
      <c r="F149" s="115"/>
      <c r="G149" s="147">
        <v>498000</v>
      </c>
      <c r="H149" s="115"/>
      <c r="I149" s="115"/>
    </row>
    <row r="150" spans="1:9" x14ac:dyDescent="0.25">
      <c r="A150" s="34"/>
      <c r="B150" s="34"/>
      <c r="C150" s="35"/>
      <c r="D150" s="96"/>
      <c r="E150" s="185"/>
      <c r="F150" s="185"/>
      <c r="G150" s="71"/>
      <c r="H150" s="185"/>
      <c r="I150" s="185"/>
    </row>
    <row r="151" spans="1:9" x14ac:dyDescent="0.25">
      <c r="A151" s="40"/>
      <c r="B151" s="40"/>
      <c r="C151" s="41"/>
      <c r="D151" s="97"/>
      <c r="E151" s="186"/>
      <c r="F151" s="186"/>
      <c r="G151" s="72"/>
      <c r="H151" s="186"/>
      <c r="I151" s="186"/>
    </row>
    <row r="152" spans="1:9" ht="17.100000000000001" customHeight="1" x14ac:dyDescent="0.25">
      <c r="A152" s="40"/>
      <c r="B152" s="40"/>
      <c r="C152" s="41"/>
      <c r="D152" s="97"/>
      <c r="E152" s="186"/>
      <c r="F152" s="186"/>
      <c r="G152" s="72"/>
      <c r="H152" s="186"/>
      <c r="I152" s="186">
        <v>5</v>
      </c>
    </row>
    <row r="153" spans="1:9" ht="17.100000000000001" customHeight="1" x14ac:dyDescent="0.25">
      <c r="A153" s="109">
        <v>1</v>
      </c>
      <c r="B153" s="109">
        <v>2</v>
      </c>
      <c r="C153" s="109">
        <v>3</v>
      </c>
      <c r="D153" s="109">
        <v>4</v>
      </c>
      <c r="E153" s="109">
        <v>5</v>
      </c>
      <c r="F153" s="109">
        <v>6</v>
      </c>
      <c r="G153" s="109">
        <v>7</v>
      </c>
      <c r="H153" s="109">
        <v>8</v>
      </c>
      <c r="I153" s="109">
        <v>9</v>
      </c>
    </row>
    <row r="154" spans="1:9" ht="17.100000000000001" customHeight="1" thickBot="1" x14ac:dyDescent="0.3">
      <c r="A154" s="67" t="s">
        <v>212</v>
      </c>
      <c r="B154" s="67" t="s">
        <v>213</v>
      </c>
      <c r="C154" s="68">
        <f>C155</f>
        <v>3000000</v>
      </c>
      <c r="D154" s="68">
        <f t="shared" ref="D154:H155" si="71">D155</f>
        <v>0</v>
      </c>
      <c r="E154" s="68">
        <f t="shared" si="71"/>
        <v>0</v>
      </c>
      <c r="F154" s="68">
        <f t="shared" si="71"/>
        <v>0</v>
      </c>
      <c r="G154" s="68">
        <f t="shared" si="71"/>
        <v>3000000</v>
      </c>
      <c r="H154" s="68">
        <f t="shared" si="71"/>
        <v>0</v>
      </c>
      <c r="I154" s="115"/>
    </row>
    <row r="155" spans="1:9" ht="17.100000000000001" customHeight="1" thickBot="1" x14ac:dyDescent="0.3">
      <c r="A155" s="28" t="s">
        <v>214</v>
      </c>
      <c r="B155" s="28" t="s">
        <v>54</v>
      </c>
      <c r="C155" s="29">
        <f>C156</f>
        <v>3000000</v>
      </c>
      <c r="D155" s="29">
        <f t="shared" si="71"/>
        <v>0</v>
      </c>
      <c r="E155" s="29">
        <f t="shared" si="71"/>
        <v>0</v>
      </c>
      <c r="F155" s="29">
        <f t="shared" si="71"/>
        <v>0</v>
      </c>
      <c r="G155" s="29">
        <f t="shared" si="71"/>
        <v>3000000</v>
      </c>
      <c r="H155" s="29">
        <f t="shared" si="71"/>
        <v>0</v>
      </c>
      <c r="I155" s="115"/>
    </row>
    <row r="156" spans="1:9" ht="17.100000000000001" customHeight="1" x14ac:dyDescent="0.25">
      <c r="A156" s="30" t="s">
        <v>215</v>
      </c>
      <c r="B156" s="30" t="s">
        <v>61</v>
      </c>
      <c r="C156" s="31">
        <f>C157+C158</f>
        <v>3000000</v>
      </c>
      <c r="D156" s="31">
        <f t="shared" ref="D156:H156" si="72">D157+D158</f>
        <v>0</v>
      </c>
      <c r="E156" s="31">
        <f t="shared" si="72"/>
        <v>0</v>
      </c>
      <c r="F156" s="31">
        <f t="shared" si="72"/>
        <v>0</v>
      </c>
      <c r="G156" s="31">
        <f t="shared" si="72"/>
        <v>3000000</v>
      </c>
      <c r="H156" s="31">
        <f t="shared" si="72"/>
        <v>0</v>
      </c>
      <c r="I156" s="115"/>
    </row>
    <row r="157" spans="1:9" ht="17.100000000000001" customHeight="1" x14ac:dyDescent="0.25">
      <c r="A157" s="13" t="s">
        <v>216</v>
      </c>
      <c r="B157" s="13" t="s">
        <v>217</v>
      </c>
      <c r="C157" s="14">
        <v>1350000</v>
      </c>
      <c r="D157" s="2"/>
      <c r="E157" s="115"/>
      <c r="F157" s="115"/>
      <c r="G157" s="121">
        <v>1350000</v>
      </c>
      <c r="H157" s="115"/>
      <c r="I157" s="115"/>
    </row>
    <row r="158" spans="1:9" ht="17.100000000000001" customHeight="1" x14ac:dyDescent="0.25">
      <c r="A158" s="13" t="s">
        <v>218</v>
      </c>
      <c r="B158" s="13" t="s">
        <v>81</v>
      </c>
      <c r="C158" s="14">
        <v>1650000</v>
      </c>
      <c r="D158" s="2"/>
      <c r="E158" s="115"/>
      <c r="F158" s="115"/>
      <c r="G158" s="121">
        <v>1650000</v>
      </c>
      <c r="H158" s="115"/>
      <c r="I158" s="115"/>
    </row>
    <row r="159" spans="1:9" ht="17.100000000000001" customHeight="1" thickBot="1" x14ac:dyDescent="0.3">
      <c r="A159" s="26" t="s">
        <v>219</v>
      </c>
      <c r="B159" s="26" t="s">
        <v>220</v>
      </c>
      <c r="C159" s="27">
        <f>C160</f>
        <v>4000000</v>
      </c>
      <c r="D159" s="27">
        <f t="shared" ref="D159:H161" si="73">D160</f>
        <v>0</v>
      </c>
      <c r="E159" s="27">
        <f t="shared" si="73"/>
        <v>0</v>
      </c>
      <c r="F159" s="27">
        <f t="shared" si="73"/>
        <v>0</v>
      </c>
      <c r="G159" s="27">
        <f t="shared" si="73"/>
        <v>4000000</v>
      </c>
      <c r="H159" s="27">
        <f t="shared" si="73"/>
        <v>0</v>
      </c>
      <c r="I159" s="115"/>
    </row>
    <row r="160" spans="1:9" ht="17.100000000000001" customHeight="1" thickBot="1" x14ac:dyDescent="0.3">
      <c r="A160" s="28" t="s">
        <v>221</v>
      </c>
      <c r="B160" s="28" t="s">
        <v>54</v>
      </c>
      <c r="C160" s="29">
        <f>C161</f>
        <v>4000000</v>
      </c>
      <c r="D160" s="29">
        <f t="shared" si="73"/>
        <v>0</v>
      </c>
      <c r="E160" s="29">
        <f t="shared" si="73"/>
        <v>0</v>
      </c>
      <c r="F160" s="29">
        <f t="shared" si="73"/>
        <v>0</v>
      </c>
      <c r="G160" s="29">
        <f t="shared" si="73"/>
        <v>4000000</v>
      </c>
      <c r="H160" s="29">
        <f t="shared" si="73"/>
        <v>0</v>
      </c>
      <c r="I160" s="115"/>
    </row>
    <row r="161" spans="1:9" ht="17.100000000000001" customHeight="1" x14ac:dyDescent="0.25">
      <c r="A161" s="30" t="s">
        <v>222</v>
      </c>
      <c r="B161" s="30" t="s">
        <v>56</v>
      </c>
      <c r="C161" s="31">
        <f>C162</f>
        <v>4000000</v>
      </c>
      <c r="D161" s="31">
        <f t="shared" si="73"/>
        <v>0</v>
      </c>
      <c r="E161" s="31">
        <f t="shared" si="73"/>
        <v>0</v>
      </c>
      <c r="F161" s="31">
        <f t="shared" si="73"/>
        <v>0</v>
      </c>
      <c r="G161" s="31">
        <f t="shared" si="73"/>
        <v>4000000</v>
      </c>
      <c r="H161" s="31">
        <f t="shared" si="73"/>
        <v>0</v>
      </c>
      <c r="I161" s="115"/>
    </row>
    <row r="162" spans="1:9" ht="17.100000000000001" customHeight="1" x14ac:dyDescent="0.25">
      <c r="A162" s="13" t="s">
        <v>223</v>
      </c>
      <c r="B162" s="13" t="s">
        <v>224</v>
      </c>
      <c r="C162" s="14">
        <v>4000000</v>
      </c>
      <c r="D162" s="2"/>
      <c r="E162" s="115"/>
      <c r="F162" s="115"/>
      <c r="G162" s="15">
        <v>4000000</v>
      </c>
      <c r="H162" s="115"/>
      <c r="I162" s="115"/>
    </row>
    <row r="163" spans="1:9" ht="17.100000000000001" customHeight="1" thickBot="1" x14ac:dyDescent="0.3">
      <c r="A163" s="26" t="s">
        <v>225</v>
      </c>
      <c r="B163" s="26" t="s">
        <v>226</v>
      </c>
      <c r="C163" s="27">
        <f>C164</f>
        <v>1200000</v>
      </c>
      <c r="D163" s="27">
        <f t="shared" ref="D163:H165" si="74">D164</f>
        <v>0</v>
      </c>
      <c r="E163" s="27">
        <f t="shared" si="74"/>
        <v>0</v>
      </c>
      <c r="F163" s="27">
        <f t="shared" si="74"/>
        <v>0</v>
      </c>
      <c r="G163" s="27">
        <f t="shared" si="74"/>
        <v>1190000</v>
      </c>
      <c r="H163" s="27">
        <f t="shared" si="74"/>
        <v>0</v>
      </c>
      <c r="I163" s="115"/>
    </row>
    <row r="164" spans="1:9" ht="17.100000000000001" customHeight="1" thickBot="1" x14ac:dyDescent="0.3">
      <c r="A164" s="28" t="s">
        <v>227</v>
      </c>
      <c r="B164" s="28" t="s">
        <v>54</v>
      </c>
      <c r="C164" s="29">
        <f>C165</f>
        <v>1200000</v>
      </c>
      <c r="D164" s="29">
        <f t="shared" si="74"/>
        <v>0</v>
      </c>
      <c r="E164" s="29">
        <f t="shared" si="74"/>
        <v>0</v>
      </c>
      <c r="F164" s="29">
        <f t="shared" si="74"/>
        <v>0</v>
      </c>
      <c r="G164" s="29">
        <f t="shared" si="74"/>
        <v>1190000</v>
      </c>
      <c r="H164" s="29">
        <f t="shared" si="74"/>
        <v>0</v>
      </c>
      <c r="I164" s="115"/>
    </row>
    <row r="165" spans="1:9" ht="17.100000000000001" customHeight="1" x14ac:dyDescent="0.25">
      <c r="A165" s="30" t="s">
        <v>228</v>
      </c>
      <c r="B165" s="30" t="s">
        <v>189</v>
      </c>
      <c r="C165" s="31">
        <f>C166</f>
        <v>1200000</v>
      </c>
      <c r="D165" s="31">
        <f t="shared" si="74"/>
        <v>0</v>
      </c>
      <c r="E165" s="31">
        <f t="shared" si="74"/>
        <v>0</v>
      </c>
      <c r="F165" s="31">
        <f t="shared" si="74"/>
        <v>0</v>
      </c>
      <c r="G165" s="31">
        <f t="shared" si="74"/>
        <v>1190000</v>
      </c>
      <c r="H165" s="31">
        <f t="shared" si="74"/>
        <v>0</v>
      </c>
      <c r="I165" s="115"/>
    </row>
    <row r="166" spans="1:9" ht="17.100000000000001" customHeight="1" x14ac:dyDescent="0.25">
      <c r="A166" s="13" t="s">
        <v>229</v>
      </c>
      <c r="B166" s="13" t="s">
        <v>230</v>
      </c>
      <c r="C166" s="14">
        <v>1200000</v>
      </c>
      <c r="D166" s="2"/>
      <c r="E166" s="115"/>
      <c r="F166" s="115"/>
      <c r="G166" s="121">
        <v>1190000</v>
      </c>
      <c r="H166" s="115"/>
      <c r="I166" s="115"/>
    </row>
    <row r="167" spans="1:9" ht="17.100000000000001" customHeight="1" thickBot="1" x14ac:dyDescent="0.3">
      <c r="A167" s="26" t="s">
        <v>231</v>
      </c>
      <c r="B167" s="26" t="s">
        <v>232</v>
      </c>
      <c r="C167" s="27">
        <f>C168</f>
        <v>17814000</v>
      </c>
      <c r="D167" s="27">
        <f t="shared" ref="D167:H168" si="75">D168</f>
        <v>0</v>
      </c>
      <c r="E167" s="27">
        <f t="shared" si="75"/>
        <v>0</v>
      </c>
      <c r="F167" s="27">
        <f t="shared" si="75"/>
        <v>0</v>
      </c>
      <c r="G167" s="27">
        <f t="shared" si="75"/>
        <v>16398000</v>
      </c>
      <c r="H167" s="27">
        <f t="shared" si="75"/>
        <v>0</v>
      </c>
      <c r="I167" s="115"/>
    </row>
    <row r="168" spans="1:9" ht="17.100000000000001" customHeight="1" thickBot="1" x14ac:dyDescent="0.3">
      <c r="A168" s="28" t="s">
        <v>233</v>
      </c>
      <c r="B168" s="28" t="s">
        <v>54</v>
      </c>
      <c r="C168" s="29">
        <f>C169</f>
        <v>17814000</v>
      </c>
      <c r="D168" s="29">
        <f t="shared" si="75"/>
        <v>0</v>
      </c>
      <c r="E168" s="29">
        <f t="shared" si="75"/>
        <v>0</v>
      </c>
      <c r="F168" s="29">
        <f t="shared" si="75"/>
        <v>0</v>
      </c>
      <c r="G168" s="29">
        <f t="shared" si="75"/>
        <v>16398000</v>
      </c>
      <c r="H168" s="29">
        <f t="shared" si="75"/>
        <v>0</v>
      </c>
      <c r="I168" s="115"/>
    </row>
    <row r="169" spans="1:9" ht="17.100000000000001" customHeight="1" x14ac:dyDescent="0.25">
      <c r="A169" s="30" t="s">
        <v>234</v>
      </c>
      <c r="B169" s="30" t="s">
        <v>235</v>
      </c>
      <c r="C169" s="31">
        <f>C170+C171</f>
        <v>17814000</v>
      </c>
      <c r="D169" s="31">
        <f t="shared" ref="D169:H169" si="76">D170+D171</f>
        <v>0</v>
      </c>
      <c r="E169" s="31">
        <f t="shared" si="76"/>
        <v>0</v>
      </c>
      <c r="F169" s="31">
        <f t="shared" si="76"/>
        <v>0</v>
      </c>
      <c r="G169" s="31">
        <f t="shared" si="76"/>
        <v>16398000</v>
      </c>
      <c r="H169" s="31">
        <f t="shared" si="76"/>
        <v>0</v>
      </c>
      <c r="I169" s="115"/>
    </row>
    <row r="170" spans="1:9" ht="17.100000000000001" customHeight="1" x14ac:dyDescent="0.25">
      <c r="A170" s="13" t="s">
        <v>236</v>
      </c>
      <c r="B170" s="13" t="s">
        <v>237</v>
      </c>
      <c r="C170" s="14">
        <v>6864000</v>
      </c>
      <c r="D170" s="32"/>
      <c r="E170" s="115"/>
      <c r="F170" s="115"/>
      <c r="G170" s="121">
        <v>5448000</v>
      </c>
      <c r="H170" s="115"/>
      <c r="I170" s="115"/>
    </row>
    <row r="171" spans="1:9" ht="17.100000000000001" customHeight="1" x14ac:dyDescent="0.25">
      <c r="A171" s="13" t="s">
        <v>238</v>
      </c>
      <c r="B171" s="51" t="s">
        <v>239</v>
      </c>
      <c r="C171" s="14">
        <v>10950000</v>
      </c>
      <c r="D171" s="32"/>
      <c r="E171" s="115"/>
      <c r="F171" s="115"/>
      <c r="G171" s="121">
        <v>10950000</v>
      </c>
      <c r="H171" s="115"/>
      <c r="I171" s="115"/>
    </row>
    <row r="172" spans="1:9" ht="17.100000000000001" customHeight="1" thickBot="1" x14ac:dyDescent="0.3">
      <c r="A172" s="26" t="s">
        <v>240</v>
      </c>
      <c r="B172" s="26" t="s">
        <v>241</v>
      </c>
      <c r="C172" s="27">
        <f>C173</f>
        <v>23000000</v>
      </c>
      <c r="D172" s="27">
        <f t="shared" ref="D172:H174" si="77">D173</f>
        <v>0</v>
      </c>
      <c r="E172" s="27">
        <f t="shared" si="77"/>
        <v>0</v>
      </c>
      <c r="F172" s="27">
        <f t="shared" si="77"/>
        <v>0</v>
      </c>
      <c r="G172" s="27">
        <f t="shared" si="77"/>
        <v>22916768</v>
      </c>
      <c r="H172" s="27">
        <f t="shared" si="77"/>
        <v>0</v>
      </c>
      <c r="I172" s="115"/>
    </row>
    <row r="173" spans="1:9" ht="17.100000000000001" customHeight="1" thickBot="1" x14ac:dyDescent="0.3">
      <c r="A173" s="28" t="s">
        <v>242</v>
      </c>
      <c r="B173" s="28" t="s">
        <v>54</v>
      </c>
      <c r="C173" s="29">
        <f>C174</f>
        <v>23000000</v>
      </c>
      <c r="D173" s="29">
        <f t="shared" si="77"/>
        <v>0</v>
      </c>
      <c r="E173" s="29">
        <f t="shared" si="77"/>
        <v>0</v>
      </c>
      <c r="F173" s="29">
        <f t="shared" si="77"/>
        <v>0</v>
      </c>
      <c r="G173" s="29">
        <f t="shared" si="77"/>
        <v>22916768</v>
      </c>
      <c r="H173" s="29">
        <f t="shared" si="77"/>
        <v>0</v>
      </c>
      <c r="I173" s="115"/>
    </row>
    <row r="174" spans="1:9" ht="17.100000000000001" customHeight="1" x14ac:dyDescent="0.25">
      <c r="A174" s="30" t="s">
        <v>243</v>
      </c>
      <c r="B174" s="30" t="s">
        <v>244</v>
      </c>
      <c r="C174" s="31">
        <f>C175</f>
        <v>23000000</v>
      </c>
      <c r="D174" s="31">
        <f t="shared" si="77"/>
        <v>0</v>
      </c>
      <c r="E174" s="31">
        <f t="shared" si="77"/>
        <v>0</v>
      </c>
      <c r="F174" s="31">
        <f t="shared" si="77"/>
        <v>0</v>
      </c>
      <c r="G174" s="31">
        <f t="shared" si="77"/>
        <v>22916768</v>
      </c>
      <c r="H174" s="31">
        <f t="shared" si="77"/>
        <v>0</v>
      </c>
      <c r="I174" s="115"/>
    </row>
    <row r="175" spans="1:9" ht="17.100000000000001" customHeight="1" x14ac:dyDescent="0.25">
      <c r="A175" s="13" t="s">
        <v>245</v>
      </c>
      <c r="B175" s="13" t="s">
        <v>246</v>
      </c>
      <c r="C175" s="14">
        <v>23000000</v>
      </c>
      <c r="D175" s="2"/>
      <c r="E175" s="115"/>
      <c r="F175" s="115"/>
      <c r="G175" s="15">
        <v>22916768</v>
      </c>
      <c r="H175" s="115"/>
      <c r="I175" s="115"/>
    </row>
    <row r="176" spans="1:9" ht="17.100000000000001" customHeight="1" thickBot="1" x14ac:dyDescent="0.3">
      <c r="A176" s="26" t="s">
        <v>247</v>
      </c>
      <c r="B176" s="26" t="s">
        <v>248</v>
      </c>
      <c r="C176" s="27">
        <f>C177</f>
        <v>39000000</v>
      </c>
      <c r="D176" s="27">
        <f t="shared" ref="D176:H178" si="78">D177</f>
        <v>0</v>
      </c>
      <c r="E176" s="27">
        <f t="shared" si="78"/>
        <v>0</v>
      </c>
      <c r="F176" s="27">
        <f t="shared" si="78"/>
        <v>0</v>
      </c>
      <c r="G176" s="27">
        <f t="shared" si="78"/>
        <v>39000000</v>
      </c>
      <c r="H176" s="27">
        <f t="shared" si="78"/>
        <v>0</v>
      </c>
      <c r="I176" s="115"/>
    </row>
    <row r="177" spans="1:9" ht="17.100000000000001" customHeight="1" thickBot="1" x14ac:dyDescent="0.3">
      <c r="A177" s="28" t="s">
        <v>249</v>
      </c>
      <c r="B177" s="28" t="s">
        <v>54</v>
      </c>
      <c r="C177" s="29">
        <f>C178</f>
        <v>39000000</v>
      </c>
      <c r="D177" s="29">
        <f t="shared" si="78"/>
        <v>0</v>
      </c>
      <c r="E177" s="29">
        <f t="shared" si="78"/>
        <v>0</v>
      </c>
      <c r="F177" s="29">
        <f t="shared" si="78"/>
        <v>0</v>
      </c>
      <c r="G177" s="29">
        <f t="shared" si="78"/>
        <v>39000000</v>
      </c>
      <c r="H177" s="29">
        <f t="shared" si="78"/>
        <v>0</v>
      </c>
      <c r="I177" s="115"/>
    </row>
    <row r="178" spans="1:9" ht="17.100000000000001" customHeight="1" x14ac:dyDescent="0.25">
      <c r="A178" s="30" t="s">
        <v>250</v>
      </c>
      <c r="B178" s="30" t="s">
        <v>244</v>
      </c>
      <c r="C178" s="31">
        <f>C179</f>
        <v>39000000</v>
      </c>
      <c r="D178" s="31">
        <f t="shared" si="78"/>
        <v>0</v>
      </c>
      <c r="E178" s="31">
        <f t="shared" si="78"/>
        <v>0</v>
      </c>
      <c r="F178" s="31">
        <f t="shared" si="78"/>
        <v>0</v>
      </c>
      <c r="G178" s="31">
        <f t="shared" si="78"/>
        <v>39000000</v>
      </c>
      <c r="H178" s="31">
        <f t="shared" si="78"/>
        <v>0</v>
      </c>
      <c r="I178" s="115"/>
    </row>
    <row r="179" spans="1:9" ht="17.100000000000001" customHeight="1" x14ac:dyDescent="0.25">
      <c r="A179" s="13" t="s">
        <v>251</v>
      </c>
      <c r="B179" s="13" t="s">
        <v>252</v>
      </c>
      <c r="C179" s="14">
        <v>39000000</v>
      </c>
      <c r="D179" s="2"/>
      <c r="E179" s="115"/>
      <c r="F179" s="115"/>
      <c r="G179" s="121">
        <v>39000000</v>
      </c>
      <c r="H179" s="115"/>
      <c r="I179" s="115"/>
    </row>
    <row r="180" spans="1:9" ht="17.100000000000001" customHeight="1" thickBot="1" x14ac:dyDescent="0.3">
      <c r="A180" s="26" t="s">
        <v>253</v>
      </c>
      <c r="B180" s="26" t="s">
        <v>254</v>
      </c>
      <c r="C180" s="27">
        <f>C181</f>
        <v>5000000</v>
      </c>
      <c r="D180" s="27">
        <f t="shared" ref="D180:H182" si="79">D181</f>
        <v>0</v>
      </c>
      <c r="E180" s="27">
        <f t="shared" si="79"/>
        <v>0</v>
      </c>
      <c r="F180" s="27">
        <f t="shared" si="79"/>
        <v>0</v>
      </c>
      <c r="G180" s="27">
        <f t="shared" si="79"/>
        <v>4994500</v>
      </c>
      <c r="H180" s="27">
        <f t="shared" si="79"/>
        <v>0</v>
      </c>
      <c r="I180" s="115"/>
    </row>
    <row r="181" spans="1:9" ht="17.100000000000001" customHeight="1" thickBot="1" x14ac:dyDescent="0.3">
      <c r="A181" s="28" t="s">
        <v>255</v>
      </c>
      <c r="B181" s="28" t="s">
        <v>24</v>
      </c>
      <c r="C181" s="29">
        <f>C182</f>
        <v>5000000</v>
      </c>
      <c r="D181" s="29">
        <f t="shared" si="79"/>
        <v>0</v>
      </c>
      <c r="E181" s="29">
        <f t="shared" si="79"/>
        <v>0</v>
      </c>
      <c r="F181" s="29">
        <f t="shared" si="79"/>
        <v>0</v>
      </c>
      <c r="G181" s="29">
        <f t="shared" si="79"/>
        <v>4994500</v>
      </c>
      <c r="H181" s="29">
        <f t="shared" si="79"/>
        <v>0</v>
      </c>
      <c r="I181" s="115"/>
    </row>
    <row r="182" spans="1:9" ht="17.100000000000001" customHeight="1" x14ac:dyDescent="0.25">
      <c r="A182" s="30" t="s">
        <v>256</v>
      </c>
      <c r="B182" s="30" t="s">
        <v>257</v>
      </c>
      <c r="C182" s="31">
        <f>C183</f>
        <v>5000000</v>
      </c>
      <c r="D182" s="31">
        <f t="shared" si="79"/>
        <v>0</v>
      </c>
      <c r="E182" s="31">
        <f t="shared" si="79"/>
        <v>0</v>
      </c>
      <c r="F182" s="31">
        <f t="shared" si="79"/>
        <v>0</v>
      </c>
      <c r="G182" s="31">
        <f t="shared" si="79"/>
        <v>4994500</v>
      </c>
      <c r="H182" s="31">
        <f t="shared" si="79"/>
        <v>0</v>
      </c>
      <c r="I182" s="115"/>
    </row>
    <row r="183" spans="1:9" ht="17.100000000000001" customHeight="1" x14ac:dyDescent="0.25">
      <c r="A183" s="19" t="s">
        <v>258</v>
      </c>
      <c r="B183" s="19" t="s">
        <v>259</v>
      </c>
      <c r="C183" s="20">
        <v>5000000</v>
      </c>
      <c r="D183" s="3"/>
      <c r="E183" s="115"/>
      <c r="F183" s="115"/>
      <c r="G183" s="50">
        <v>4994500</v>
      </c>
      <c r="H183" s="115"/>
      <c r="I183" s="115"/>
    </row>
    <row r="184" spans="1:9" ht="17.100000000000001" customHeight="1" x14ac:dyDescent="0.25">
      <c r="A184" s="34"/>
      <c r="B184" s="34"/>
      <c r="C184" s="35"/>
      <c r="D184" s="36"/>
      <c r="E184" s="185"/>
      <c r="F184" s="185"/>
      <c r="G184" s="37"/>
      <c r="H184" s="185"/>
      <c r="I184" s="185"/>
    </row>
    <row r="185" spans="1:9" ht="17.100000000000001" customHeight="1" x14ac:dyDescent="0.25">
      <c r="A185" s="40"/>
      <c r="B185" s="40"/>
      <c r="C185" s="41"/>
      <c r="D185" s="42"/>
      <c r="E185" s="186"/>
      <c r="F185" s="186"/>
      <c r="G185" s="43"/>
      <c r="H185" s="186"/>
      <c r="I185" s="186">
        <v>6</v>
      </c>
    </row>
    <row r="186" spans="1:9" ht="17.100000000000001" customHeight="1" x14ac:dyDescent="0.25">
      <c r="A186" s="109">
        <v>1</v>
      </c>
      <c r="B186" s="109">
        <v>2</v>
      </c>
      <c r="C186" s="109">
        <v>3</v>
      </c>
      <c r="D186" s="109">
        <v>4</v>
      </c>
      <c r="E186" s="109">
        <v>5</v>
      </c>
      <c r="F186" s="109">
        <v>6</v>
      </c>
      <c r="G186" s="109">
        <v>7</v>
      </c>
      <c r="H186" s="109">
        <v>8</v>
      </c>
      <c r="I186" s="109">
        <v>9</v>
      </c>
    </row>
    <row r="187" spans="1:9" x14ac:dyDescent="0.25">
      <c r="A187" s="24" t="s">
        <v>260</v>
      </c>
      <c r="B187" s="24" t="s">
        <v>261</v>
      </c>
      <c r="C187" s="25">
        <f t="shared" ref="C187:H187" si="80">C188+C196+C200+C207+C214+C224+C228+C232</f>
        <v>173845000</v>
      </c>
      <c r="D187" s="25">
        <f t="shared" si="80"/>
        <v>88000000</v>
      </c>
      <c r="E187" s="25">
        <f t="shared" si="80"/>
        <v>0</v>
      </c>
      <c r="F187" s="25">
        <f t="shared" si="80"/>
        <v>0</v>
      </c>
      <c r="G187" s="25">
        <f t="shared" si="80"/>
        <v>173349008</v>
      </c>
      <c r="H187" s="25">
        <f t="shared" si="80"/>
        <v>0</v>
      </c>
      <c r="I187" s="115"/>
    </row>
    <row r="188" spans="1:9" ht="15.75" thickBot="1" x14ac:dyDescent="0.3">
      <c r="A188" s="26" t="s">
        <v>262</v>
      </c>
      <c r="B188" s="26" t="s">
        <v>263</v>
      </c>
      <c r="C188" s="27">
        <f>C189</f>
        <v>21125000</v>
      </c>
      <c r="D188" s="27">
        <f t="shared" ref="D188:G188" si="81">D189</f>
        <v>0</v>
      </c>
      <c r="E188" s="27">
        <f t="shared" si="81"/>
        <v>0</v>
      </c>
      <c r="F188" s="27">
        <f t="shared" si="81"/>
        <v>0</v>
      </c>
      <c r="G188" s="27">
        <f t="shared" si="81"/>
        <v>21125000</v>
      </c>
      <c r="H188" s="27">
        <f>H189</f>
        <v>0</v>
      </c>
      <c r="I188" s="115"/>
    </row>
    <row r="189" spans="1:9" ht="15.75" thickBot="1" x14ac:dyDescent="0.3">
      <c r="A189" s="28" t="s">
        <v>264</v>
      </c>
      <c r="B189" s="28" t="s">
        <v>265</v>
      </c>
      <c r="C189" s="29">
        <f t="shared" ref="C189:H189" si="82">C190+C192</f>
        <v>21125000</v>
      </c>
      <c r="D189" s="29">
        <f t="shared" si="82"/>
        <v>0</v>
      </c>
      <c r="E189" s="29">
        <f t="shared" si="82"/>
        <v>0</v>
      </c>
      <c r="F189" s="29">
        <f t="shared" si="82"/>
        <v>0</v>
      </c>
      <c r="G189" s="29">
        <f t="shared" si="82"/>
        <v>21125000</v>
      </c>
      <c r="H189" s="29">
        <f t="shared" si="82"/>
        <v>0</v>
      </c>
      <c r="I189" s="115"/>
    </row>
    <row r="190" spans="1:9" x14ac:dyDescent="0.25">
      <c r="A190" s="30" t="s">
        <v>266</v>
      </c>
      <c r="B190" s="30" t="s">
        <v>267</v>
      </c>
      <c r="C190" s="31">
        <f>C191</f>
        <v>3000000</v>
      </c>
      <c r="D190" s="31">
        <f t="shared" ref="D190:H190" si="83">D191</f>
        <v>0</v>
      </c>
      <c r="E190" s="31">
        <f t="shared" si="83"/>
        <v>0</v>
      </c>
      <c r="F190" s="31">
        <f t="shared" si="83"/>
        <v>0</v>
      </c>
      <c r="G190" s="31">
        <f t="shared" si="83"/>
        <v>3000000</v>
      </c>
      <c r="H190" s="31">
        <f t="shared" si="83"/>
        <v>0</v>
      </c>
      <c r="I190" s="115"/>
    </row>
    <row r="191" spans="1:9" x14ac:dyDescent="0.25">
      <c r="A191" s="30" t="s">
        <v>268</v>
      </c>
      <c r="B191" s="30" t="s">
        <v>269</v>
      </c>
      <c r="C191" s="31">
        <v>3000000</v>
      </c>
      <c r="D191" s="31"/>
      <c r="E191" s="115"/>
      <c r="F191" s="115"/>
      <c r="G191" s="31">
        <v>3000000</v>
      </c>
      <c r="H191" s="115"/>
      <c r="I191" s="115"/>
    </row>
    <row r="192" spans="1:9" x14ac:dyDescent="0.25">
      <c r="A192" s="13" t="s">
        <v>270</v>
      </c>
      <c r="B192" s="13" t="s">
        <v>271</v>
      </c>
      <c r="C192" s="14">
        <f>C193+C194+C195</f>
        <v>18125000</v>
      </c>
      <c r="D192" s="14">
        <f t="shared" ref="D192:H192" si="84">D193+D194+D195</f>
        <v>0</v>
      </c>
      <c r="E192" s="14">
        <f t="shared" si="84"/>
        <v>0</v>
      </c>
      <c r="F192" s="14">
        <f t="shared" si="84"/>
        <v>0</v>
      </c>
      <c r="G192" s="14">
        <f t="shared" si="84"/>
        <v>18125000</v>
      </c>
      <c r="H192" s="14">
        <f t="shared" si="84"/>
        <v>0</v>
      </c>
      <c r="I192" s="115"/>
    </row>
    <row r="193" spans="1:9" x14ac:dyDescent="0.25">
      <c r="A193" s="13" t="s">
        <v>272</v>
      </c>
      <c r="B193" s="13" t="s">
        <v>273</v>
      </c>
      <c r="C193" s="14">
        <v>6125000</v>
      </c>
      <c r="D193" s="14"/>
      <c r="E193" s="115"/>
      <c r="F193" s="115"/>
      <c r="G193" s="14">
        <v>6125000</v>
      </c>
      <c r="H193" s="115"/>
      <c r="I193" s="115"/>
    </row>
    <row r="194" spans="1:9" x14ac:dyDescent="0.25">
      <c r="A194" s="13" t="s">
        <v>274</v>
      </c>
      <c r="B194" s="13" t="s">
        <v>275</v>
      </c>
      <c r="C194" s="14">
        <v>4000000</v>
      </c>
      <c r="D194" s="73"/>
      <c r="E194" s="115"/>
      <c r="F194" s="115"/>
      <c r="G194" s="74">
        <v>4000000</v>
      </c>
      <c r="H194" s="115"/>
      <c r="I194" s="115"/>
    </row>
    <row r="195" spans="1:9" x14ac:dyDescent="0.25">
      <c r="A195" s="13" t="s">
        <v>276</v>
      </c>
      <c r="B195" s="19" t="s">
        <v>277</v>
      </c>
      <c r="C195" s="20">
        <v>8000000</v>
      </c>
      <c r="D195" s="75"/>
      <c r="E195" s="115"/>
      <c r="F195" s="115"/>
      <c r="G195" s="74">
        <v>8000000</v>
      </c>
      <c r="H195" s="115"/>
      <c r="I195" s="115"/>
    </row>
    <row r="196" spans="1:9" ht="15.75" thickBot="1" x14ac:dyDescent="0.3">
      <c r="A196" s="26" t="s">
        <v>278</v>
      </c>
      <c r="B196" s="26" t="s">
        <v>279</v>
      </c>
      <c r="C196" s="27">
        <f>C197</f>
        <v>8000000</v>
      </c>
      <c r="D196" s="27">
        <f t="shared" ref="D196:H198" si="85">D197</f>
        <v>0</v>
      </c>
      <c r="E196" s="27">
        <f t="shared" si="85"/>
        <v>0</v>
      </c>
      <c r="F196" s="27">
        <f t="shared" si="85"/>
        <v>0</v>
      </c>
      <c r="G196" s="27">
        <f t="shared" si="85"/>
        <v>8000000</v>
      </c>
      <c r="H196" s="27">
        <f t="shared" si="85"/>
        <v>0</v>
      </c>
      <c r="I196" s="115"/>
    </row>
    <row r="197" spans="1:9" ht="15.75" thickBot="1" x14ac:dyDescent="0.3">
      <c r="A197" s="28" t="s">
        <v>280</v>
      </c>
      <c r="B197" s="28" t="s">
        <v>265</v>
      </c>
      <c r="C197" s="29">
        <f>C198</f>
        <v>8000000</v>
      </c>
      <c r="D197" s="29">
        <f t="shared" si="85"/>
        <v>0</v>
      </c>
      <c r="E197" s="29">
        <f t="shared" si="85"/>
        <v>0</v>
      </c>
      <c r="F197" s="29">
        <f t="shared" si="85"/>
        <v>0</v>
      </c>
      <c r="G197" s="29">
        <f t="shared" si="85"/>
        <v>8000000</v>
      </c>
      <c r="H197" s="29">
        <f t="shared" si="85"/>
        <v>0</v>
      </c>
      <c r="I197" s="115"/>
    </row>
    <row r="198" spans="1:9" x14ac:dyDescent="0.25">
      <c r="A198" s="30" t="s">
        <v>281</v>
      </c>
      <c r="B198" s="30" t="s">
        <v>282</v>
      </c>
      <c r="C198" s="31">
        <f>C199</f>
        <v>8000000</v>
      </c>
      <c r="D198" s="31">
        <f t="shared" si="85"/>
        <v>0</v>
      </c>
      <c r="E198" s="31">
        <f t="shared" si="85"/>
        <v>0</v>
      </c>
      <c r="F198" s="31">
        <f t="shared" si="85"/>
        <v>0</v>
      </c>
      <c r="G198" s="31">
        <f t="shared" si="85"/>
        <v>8000000</v>
      </c>
      <c r="H198" s="31">
        <f t="shared" si="85"/>
        <v>0</v>
      </c>
      <c r="I198" s="115"/>
    </row>
    <row r="199" spans="1:9" x14ac:dyDescent="0.25">
      <c r="A199" s="13" t="s">
        <v>283</v>
      </c>
      <c r="B199" s="13" t="s">
        <v>284</v>
      </c>
      <c r="C199" s="14">
        <v>8000000</v>
      </c>
      <c r="D199" s="73"/>
      <c r="E199" s="115"/>
      <c r="F199" s="115"/>
      <c r="G199" s="74">
        <v>8000000</v>
      </c>
      <c r="H199" s="115"/>
      <c r="I199" s="115"/>
    </row>
    <row r="200" spans="1:9" ht="15.75" thickBot="1" x14ac:dyDescent="0.3">
      <c r="A200" s="26" t="s">
        <v>285</v>
      </c>
      <c r="B200" s="26" t="s">
        <v>286</v>
      </c>
      <c r="C200" s="27">
        <f>C201+C204</f>
        <v>5000000</v>
      </c>
      <c r="D200" s="27">
        <f t="shared" ref="D200:H200" si="86">D201+D204</f>
        <v>0</v>
      </c>
      <c r="E200" s="27">
        <f t="shared" si="86"/>
        <v>0</v>
      </c>
      <c r="F200" s="27">
        <f t="shared" si="86"/>
        <v>0</v>
      </c>
      <c r="G200" s="27">
        <f t="shared" si="86"/>
        <v>5000000</v>
      </c>
      <c r="H200" s="27">
        <f t="shared" si="86"/>
        <v>0</v>
      </c>
      <c r="I200" s="115"/>
    </row>
    <row r="201" spans="1:9" ht="15.75" thickBot="1" x14ac:dyDescent="0.3">
      <c r="A201" s="28" t="s">
        <v>287</v>
      </c>
      <c r="B201" s="28" t="s">
        <v>24</v>
      </c>
      <c r="C201" s="29">
        <f>C202</f>
        <v>2000000</v>
      </c>
      <c r="D201" s="29">
        <f t="shared" ref="D201:H202" si="87">D202</f>
        <v>0</v>
      </c>
      <c r="E201" s="29">
        <f t="shared" si="87"/>
        <v>0</v>
      </c>
      <c r="F201" s="29">
        <f t="shared" si="87"/>
        <v>0</v>
      </c>
      <c r="G201" s="29">
        <f t="shared" si="87"/>
        <v>2000000</v>
      </c>
      <c r="H201" s="29">
        <f t="shared" si="87"/>
        <v>0</v>
      </c>
      <c r="I201" s="115"/>
    </row>
    <row r="202" spans="1:9" x14ac:dyDescent="0.25">
      <c r="A202" s="30" t="s">
        <v>288</v>
      </c>
      <c r="B202" s="30" t="s">
        <v>164</v>
      </c>
      <c r="C202" s="31">
        <f>C203</f>
        <v>2000000</v>
      </c>
      <c r="D202" s="31">
        <f t="shared" si="87"/>
        <v>0</v>
      </c>
      <c r="E202" s="31">
        <f t="shared" si="87"/>
        <v>0</v>
      </c>
      <c r="F202" s="31">
        <f t="shared" si="87"/>
        <v>0</v>
      </c>
      <c r="G202" s="31">
        <f t="shared" si="87"/>
        <v>2000000</v>
      </c>
      <c r="H202" s="31">
        <f t="shared" si="87"/>
        <v>0</v>
      </c>
      <c r="I202" s="115"/>
    </row>
    <row r="203" spans="1:9" ht="15.75" thickBot="1" x14ac:dyDescent="0.3">
      <c r="A203" s="19" t="s">
        <v>289</v>
      </c>
      <c r="B203" s="19" t="s">
        <v>199</v>
      </c>
      <c r="C203" s="20">
        <v>2000000</v>
      </c>
      <c r="D203" s="75"/>
      <c r="E203" s="115"/>
      <c r="F203" s="115"/>
      <c r="G203" s="76">
        <v>2000000</v>
      </c>
      <c r="H203" s="115"/>
      <c r="I203" s="115"/>
    </row>
    <row r="204" spans="1:9" ht="15.75" thickBot="1" x14ac:dyDescent="0.3">
      <c r="A204" s="28" t="s">
        <v>290</v>
      </c>
      <c r="B204" s="28" t="s">
        <v>54</v>
      </c>
      <c r="C204" s="29">
        <f>C205</f>
        <v>3000000</v>
      </c>
      <c r="D204" s="29">
        <f t="shared" ref="D204:H205" si="88">D205</f>
        <v>0</v>
      </c>
      <c r="E204" s="29">
        <f t="shared" si="88"/>
        <v>0</v>
      </c>
      <c r="F204" s="29">
        <f t="shared" si="88"/>
        <v>0</v>
      </c>
      <c r="G204" s="29">
        <f t="shared" si="88"/>
        <v>3000000</v>
      </c>
      <c r="H204" s="29">
        <f t="shared" si="88"/>
        <v>0</v>
      </c>
      <c r="I204" s="115"/>
    </row>
    <row r="205" spans="1:9" x14ac:dyDescent="0.25">
      <c r="A205" s="30" t="s">
        <v>291</v>
      </c>
      <c r="B205" s="30" t="s">
        <v>292</v>
      </c>
      <c r="C205" s="31">
        <f>C206</f>
        <v>3000000</v>
      </c>
      <c r="D205" s="31">
        <f t="shared" si="88"/>
        <v>0</v>
      </c>
      <c r="E205" s="31">
        <f t="shared" si="88"/>
        <v>0</v>
      </c>
      <c r="F205" s="31">
        <f t="shared" si="88"/>
        <v>0</v>
      </c>
      <c r="G205" s="31">
        <f t="shared" si="88"/>
        <v>3000000</v>
      </c>
      <c r="H205" s="31">
        <f t="shared" si="88"/>
        <v>0</v>
      </c>
      <c r="I205" s="115"/>
    </row>
    <row r="206" spans="1:9" x14ac:dyDescent="0.25">
      <c r="A206" s="13" t="s">
        <v>293</v>
      </c>
      <c r="B206" s="13" t="s">
        <v>294</v>
      </c>
      <c r="C206" s="14">
        <v>3000000</v>
      </c>
      <c r="D206" s="73"/>
      <c r="E206" s="115"/>
      <c r="F206" s="115"/>
      <c r="G206" s="74">
        <v>3000000</v>
      </c>
      <c r="H206" s="115"/>
      <c r="I206" s="115"/>
    </row>
    <row r="207" spans="1:9" ht="15.75" thickBot="1" x14ac:dyDescent="0.3">
      <c r="A207" s="26" t="s">
        <v>295</v>
      </c>
      <c r="B207" s="26" t="s">
        <v>296</v>
      </c>
      <c r="C207" s="27">
        <f>C208+C211</f>
        <v>19770000</v>
      </c>
      <c r="D207" s="27">
        <f t="shared" ref="D207:H207" si="89">D208+D211</f>
        <v>0</v>
      </c>
      <c r="E207" s="27">
        <f t="shared" si="89"/>
        <v>0</v>
      </c>
      <c r="F207" s="27">
        <f t="shared" si="89"/>
        <v>0</v>
      </c>
      <c r="G207" s="27">
        <f t="shared" si="89"/>
        <v>19770000</v>
      </c>
      <c r="H207" s="27">
        <f t="shared" si="89"/>
        <v>0</v>
      </c>
      <c r="I207" s="115"/>
    </row>
    <row r="208" spans="1:9" ht="15.75" thickBot="1" x14ac:dyDescent="0.3">
      <c r="A208" s="28" t="s">
        <v>297</v>
      </c>
      <c r="B208" s="28" t="s">
        <v>24</v>
      </c>
      <c r="C208" s="29">
        <f>C209</f>
        <v>5400000</v>
      </c>
      <c r="D208" s="29">
        <f t="shared" ref="D208:H209" si="90">D209</f>
        <v>0</v>
      </c>
      <c r="E208" s="29">
        <f t="shared" si="90"/>
        <v>0</v>
      </c>
      <c r="F208" s="29">
        <f t="shared" si="90"/>
        <v>0</v>
      </c>
      <c r="G208" s="29">
        <f t="shared" si="90"/>
        <v>5400000</v>
      </c>
      <c r="H208" s="29">
        <f t="shared" si="90"/>
        <v>0</v>
      </c>
      <c r="I208" s="115"/>
    </row>
    <row r="209" spans="1:9" x14ac:dyDescent="0.25">
      <c r="A209" s="30" t="s">
        <v>298</v>
      </c>
      <c r="B209" s="30" t="s">
        <v>164</v>
      </c>
      <c r="C209" s="31">
        <f>C210</f>
        <v>5400000</v>
      </c>
      <c r="D209" s="31">
        <f t="shared" si="90"/>
        <v>0</v>
      </c>
      <c r="E209" s="31">
        <f t="shared" si="90"/>
        <v>0</v>
      </c>
      <c r="F209" s="31">
        <f t="shared" si="90"/>
        <v>0</v>
      </c>
      <c r="G209" s="31">
        <f t="shared" si="90"/>
        <v>5400000</v>
      </c>
      <c r="H209" s="31">
        <f t="shared" si="90"/>
        <v>0</v>
      </c>
      <c r="I209" s="115"/>
    </row>
    <row r="210" spans="1:9" ht="15.75" thickBot="1" x14ac:dyDescent="0.3">
      <c r="A210" s="19" t="s">
        <v>299</v>
      </c>
      <c r="B210" s="19" t="s">
        <v>199</v>
      </c>
      <c r="C210" s="20">
        <v>5400000</v>
      </c>
      <c r="D210" s="77"/>
      <c r="E210" s="115"/>
      <c r="F210" s="115"/>
      <c r="G210" s="76">
        <v>5400000</v>
      </c>
      <c r="H210" s="115"/>
      <c r="I210" s="115"/>
    </row>
    <row r="211" spans="1:9" ht="15.75" thickBot="1" x14ac:dyDescent="0.3">
      <c r="A211" s="28" t="s">
        <v>300</v>
      </c>
      <c r="B211" s="28" t="s">
        <v>54</v>
      </c>
      <c r="C211" s="29">
        <f>C212</f>
        <v>14370000</v>
      </c>
      <c r="D211" s="29">
        <f t="shared" ref="D211:H212" si="91">D212</f>
        <v>0</v>
      </c>
      <c r="E211" s="29">
        <f t="shared" si="91"/>
        <v>0</v>
      </c>
      <c r="F211" s="29">
        <f t="shared" si="91"/>
        <v>0</v>
      </c>
      <c r="G211" s="29">
        <f t="shared" si="91"/>
        <v>14370000</v>
      </c>
      <c r="H211" s="29">
        <f t="shared" si="91"/>
        <v>0</v>
      </c>
      <c r="I211" s="115"/>
    </row>
    <row r="212" spans="1:9" x14ac:dyDescent="0.25">
      <c r="A212" s="30" t="s">
        <v>301</v>
      </c>
      <c r="B212" s="30" t="s">
        <v>292</v>
      </c>
      <c r="C212" s="31">
        <f>C213</f>
        <v>14370000</v>
      </c>
      <c r="D212" s="31">
        <f t="shared" si="91"/>
        <v>0</v>
      </c>
      <c r="E212" s="31">
        <f t="shared" si="91"/>
        <v>0</v>
      </c>
      <c r="F212" s="31">
        <f t="shared" si="91"/>
        <v>0</v>
      </c>
      <c r="G212" s="31">
        <f t="shared" si="91"/>
        <v>14370000</v>
      </c>
      <c r="H212" s="31">
        <f t="shared" si="91"/>
        <v>0</v>
      </c>
      <c r="I212" s="115"/>
    </row>
    <row r="213" spans="1:9" x14ac:dyDescent="0.25">
      <c r="A213" s="13" t="s">
        <v>302</v>
      </c>
      <c r="B213" s="13" t="s">
        <v>294</v>
      </c>
      <c r="C213" s="14">
        <v>14370000</v>
      </c>
      <c r="D213" s="78"/>
      <c r="E213" s="115"/>
      <c r="F213" s="115"/>
      <c r="G213" s="74">
        <v>14370000</v>
      </c>
      <c r="H213" s="115"/>
      <c r="I213" s="115"/>
    </row>
    <row r="214" spans="1:9" ht="15.75" thickBot="1" x14ac:dyDescent="0.3">
      <c r="A214" s="26" t="s">
        <v>303</v>
      </c>
      <c r="B214" s="26" t="s">
        <v>304</v>
      </c>
      <c r="C214" s="27">
        <f>C215</f>
        <v>25000000</v>
      </c>
      <c r="D214" s="27">
        <f t="shared" ref="D214:H215" si="92">D215</f>
        <v>0</v>
      </c>
      <c r="E214" s="27">
        <f t="shared" si="92"/>
        <v>0</v>
      </c>
      <c r="F214" s="27">
        <f t="shared" si="92"/>
        <v>0</v>
      </c>
      <c r="G214" s="27">
        <f t="shared" si="92"/>
        <v>24958008</v>
      </c>
      <c r="H214" s="27">
        <f t="shared" si="92"/>
        <v>0</v>
      </c>
      <c r="I214" s="115"/>
    </row>
    <row r="215" spans="1:9" ht="15.75" thickBot="1" x14ac:dyDescent="0.3">
      <c r="A215" s="53" t="s">
        <v>305</v>
      </c>
      <c r="B215" s="53" t="s">
        <v>54</v>
      </c>
      <c r="C215" s="81">
        <f>C216</f>
        <v>25000000</v>
      </c>
      <c r="D215" s="81">
        <f t="shared" si="92"/>
        <v>0</v>
      </c>
      <c r="E215" s="81">
        <f t="shared" si="92"/>
        <v>0</v>
      </c>
      <c r="F215" s="81">
        <f t="shared" si="92"/>
        <v>0</v>
      </c>
      <c r="G215" s="81">
        <f t="shared" si="92"/>
        <v>24958008</v>
      </c>
      <c r="H215" s="81">
        <f t="shared" si="92"/>
        <v>0</v>
      </c>
      <c r="I215" s="115"/>
    </row>
    <row r="216" spans="1:9" x14ac:dyDescent="0.25">
      <c r="A216" s="123" t="s">
        <v>306</v>
      </c>
      <c r="B216" s="59" t="s">
        <v>307</v>
      </c>
      <c r="C216" s="82">
        <f>C217+C218+C219+C220</f>
        <v>25000000</v>
      </c>
      <c r="D216" s="82">
        <f t="shared" ref="D216:H216" si="93">D217+D218+D219+D220</f>
        <v>0</v>
      </c>
      <c r="E216" s="82">
        <f t="shared" si="93"/>
        <v>0</v>
      </c>
      <c r="F216" s="82">
        <f t="shared" si="93"/>
        <v>0</v>
      </c>
      <c r="G216" s="82">
        <f t="shared" si="93"/>
        <v>24958008</v>
      </c>
      <c r="H216" s="82">
        <f t="shared" si="93"/>
        <v>0</v>
      </c>
      <c r="I216" s="115"/>
    </row>
    <row r="217" spans="1:9" x14ac:dyDescent="0.25">
      <c r="A217" s="51" t="s">
        <v>308</v>
      </c>
      <c r="B217" s="51" t="s">
        <v>309</v>
      </c>
      <c r="C217" s="83">
        <v>2200000</v>
      </c>
      <c r="D217" s="73"/>
      <c r="E217" s="115"/>
      <c r="F217" s="115"/>
      <c r="G217" s="74">
        <v>2199867</v>
      </c>
      <c r="H217" s="115"/>
      <c r="I217" s="115"/>
    </row>
    <row r="218" spans="1:9" x14ac:dyDescent="0.25">
      <c r="A218" s="51" t="s">
        <v>310</v>
      </c>
      <c r="B218" s="51" t="s">
        <v>311</v>
      </c>
      <c r="C218" s="83">
        <v>3866000</v>
      </c>
      <c r="D218" s="73"/>
      <c r="E218" s="115"/>
      <c r="F218" s="115"/>
      <c r="G218" s="74">
        <v>3864500</v>
      </c>
      <c r="H218" s="115"/>
      <c r="I218" s="115"/>
    </row>
    <row r="219" spans="1:9" x14ac:dyDescent="0.25">
      <c r="A219" s="51" t="s">
        <v>312</v>
      </c>
      <c r="B219" s="51" t="s">
        <v>313</v>
      </c>
      <c r="C219" s="83">
        <v>17184000</v>
      </c>
      <c r="D219" s="73"/>
      <c r="E219" s="115"/>
      <c r="F219" s="115"/>
      <c r="G219" s="74">
        <v>17182641</v>
      </c>
      <c r="H219" s="115"/>
      <c r="I219" s="115"/>
    </row>
    <row r="220" spans="1:9" x14ac:dyDescent="0.25">
      <c r="A220" s="95" t="s">
        <v>314</v>
      </c>
      <c r="B220" s="95" t="s">
        <v>315</v>
      </c>
      <c r="C220" s="88">
        <v>1750000</v>
      </c>
      <c r="D220" s="75"/>
      <c r="E220" s="115"/>
      <c r="F220" s="115"/>
      <c r="G220" s="76">
        <v>1711000</v>
      </c>
      <c r="H220" s="115"/>
      <c r="I220" s="115"/>
    </row>
    <row r="221" spans="1:9" x14ac:dyDescent="0.25">
      <c r="A221" s="91"/>
      <c r="B221" s="91"/>
      <c r="C221" s="92"/>
      <c r="D221" s="204"/>
      <c r="E221" s="185"/>
      <c r="F221" s="185"/>
      <c r="G221" s="79"/>
      <c r="H221" s="185"/>
      <c r="I221" s="185"/>
    </row>
    <row r="222" spans="1:9" x14ac:dyDescent="0.25">
      <c r="A222" s="93"/>
      <c r="B222" s="93"/>
      <c r="C222" s="94"/>
      <c r="D222" s="205"/>
      <c r="E222" s="186"/>
      <c r="F222" s="186"/>
      <c r="G222" s="80"/>
      <c r="H222" s="186"/>
      <c r="I222" s="186">
        <v>7</v>
      </c>
    </row>
    <row r="223" spans="1:9" x14ac:dyDescent="0.25">
      <c r="A223" s="109">
        <v>1</v>
      </c>
      <c r="B223" s="109">
        <v>2</v>
      </c>
      <c r="C223" s="109">
        <v>3</v>
      </c>
      <c r="D223" s="109">
        <v>4</v>
      </c>
      <c r="E223" s="109">
        <v>5</v>
      </c>
      <c r="F223" s="109">
        <v>6</v>
      </c>
      <c r="G223" s="109">
        <v>7</v>
      </c>
      <c r="H223" s="109">
        <v>8</v>
      </c>
      <c r="I223" s="109">
        <v>9</v>
      </c>
    </row>
    <row r="224" spans="1:9" ht="15.75" thickBot="1" x14ac:dyDescent="0.3">
      <c r="A224" s="67" t="s">
        <v>316</v>
      </c>
      <c r="B224" s="67" t="s">
        <v>317</v>
      </c>
      <c r="C224" s="68">
        <f>C225</f>
        <v>2500000</v>
      </c>
      <c r="D224" s="68">
        <f t="shared" ref="D224:H226" si="94">D225</f>
        <v>0</v>
      </c>
      <c r="E224" s="68">
        <f t="shared" si="94"/>
        <v>0</v>
      </c>
      <c r="F224" s="68">
        <f t="shared" si="94"/>
        <v>0</v>
      </c>
      <c r="G224" s="68">
        <f t="shared" si="94"/>
        <v>2500000</v>
      </c>
      <c r="H224" s="68">
        <f t="shared" si="94"/>
        <v>0</v>
      </c>
      <c r="I224" s="115"/>
    </row>
    <row r="225" spans="1:9" ht="15.75" thickBot="1" x14ac:dyDescent="0.3">
      <c r="A225" s="28" t="s">
        <v>318</v>
      </c>
      <c r="B225" s="28" t="s">
        <v>54</v>
      </c>
      <c r="C225" s="81">
        <f>C226</f>
        <v>2500000</v>
      </c>
      <c r="D225" s="81">
        <f t="shared" si="94"/>
        <v>0</v>
      </c>
      <c r="E225" s="81">
        <f t="shared" si="94"/>
        <v>0</v>
      </c>
      <c r="F225" s="81">
        <f t="shared" si="94"/>
        <v>0</v>
      </c>
      <c r="G225" s="81">
        <f t="shared" si="94"/>
        <v>2500000</v>
      </c>
      <c r="H225" s="81">
        <f t="shared" si="94"/>
        <v>0</v>
      </c>
      <c r="I225" s="115"/>
    </row>
    <row r="226" spans="1:9" x14ac:dyDescent="0.25">
      <c r="A226" s="30" t="s">
        <v>319</v>
      </c>
      <c r="B226" s="84" t="s">
        <v>189</v>
      </c>
      <c r="C226" s="82">
        <f>C227</f>
        <v>2500000</v>
      </c>
      <c r="D226" s="82">
        <f t="shared" si="94"/>
        <v>0</v>
      </c>
      <c r="E226" s="82">
        <f t="shared" si="94"/>
        <v>0</v>
      </c>
      <c r="F226" s="82">
        <f t="shared" si="94"/>
        <v>0</v>
      </c>
      <c r="G226" s="82">
        <f t="shared" si="94"/>
        <v>2500000</v>
      </c>
      <c r="H226" s="82">
        <f t="shared" si="94"/>
        <v>0</v>
      </c>
      <c r="I226" s="115"/>
    </row>
    <row r="227" spans="1:9" x14ac:dyDescent="0.25">
      <c r="A227" s="13" t="s">
        <v>320</v>
      </c>
      <c r="B227" s="13" t="s">
        <v>321</v>
      </c>
      <c r="C227" s="83">
        <v>2500000</v>
      </c>
      <c r="D227" s="73"/>
      <c r="E227" s="115"/>
      <c r="F227" s="115"/>
      <c r="G227" s="124">
        <v>2500000</v>
      </c>
      <c r="H227" s="115"/>
      <c r="I227" s="115"/>
    </row>
    <row r="228" spans="1:9" ht="15.75" thickBot="1" x14ac:dyDescent="0.3">
      <c r="A228" s="26" t="s">
        <v>322</v>
      </c>
      <c r="B228" s="26" t="s">
        <v>323</v>
      </c>
      <c r="C228" s="27">
        <f>C229</f>
        <v>1250000</v>
      </c>
      <c r="D228" s="27">
        <f t="shared" ref="D228:H230" si="95">D229</f>
        <v>0</v>
      </c>
      <c r="E228" s="27">
        <f t="shared" si="95"/>
        <v>0</v>
      </c>
      <c r="F228" s="27">
        <f t="shared" si="95"/>
        <v>0</v>
      </c>
      <c r="G228" s="27">
        <f t="shared" si="95"/>
        <v>1250000</v>
      </c>
      <c r="H228" s="27">
        <f t="shared" si="95"/>
        <v>0</v>
      </c>
      <c r="I228" s="115"/>
    </row>
    <row r="229" spans="1:9" ht="15.75" thickBot="1" x14ac:dyDescent="0.3">
      <c r="A229" s="28" t="s">
        <v>324</v>
      </c>
      <c r="B229" s="28" t="s">
        <v>54</v>
      </c>
      <c r="C229" s="81">
        <f>C230</f>
        <v>1250000</v>
      </c>
      <c r="D229" s="81">
        <f t="shared" si="95"/>
        <v>0</v>
      </c>
      <c r="E229" s="81">
        <f t="shared" si="95"/>
        <v>0</v>
      </c>
      <c r="F229" s="81">
        <f t="shared" si="95"/>
        <v>0</v>
      </c>
      <c r="G229" s="81">
        <f t="shared" si="95"/>
        <v>1250000</v>
      </c>
      <c r="H229" s="81">
        <f t="shared" si="95"/>
        <v>0</v>
      </c>
      <c r="I229" s="115"/>
    </row>
    <row r="230" spans="1:9" x14ac:dyDescent="0.25">
      <c r="A230" s="30" t="s">
        <v>325</v>
      </c>
      <c r="B230" s="84" t="s">
        <v>189</v>
      </c>
      <c r="C230" s="82">
        <f>C231</f>
        <v>1250000</v>
      </c>
      <c r="D230" s="82">
        <f t="shared" si="95"/>
        <v>0</v>
      </c>
      <c r="E230" s="82">
        <f t="shared" si="95"/>
        <v>0</v>
      </c>
      <c r="F230" s="82">
        <f t="shared" si="95"/>
        <v>0</v>
      </c>
      <c r="G230" s="82">
        <f t="shared" si="95"/>
        <v>1250000</v>
      </c>
      <c r="H230" s="82">
        <f t="shared" si="95"/>
        <v>0</v>
      </c>
      <c r="I230" s="115"/>
    </row>
    <row r="231" spans="1:9" x14ac:dyDescent="0.25">
      <c r="A231" s="13" t="s">
        <v>326</v>
      </c>
      <c r="B231" s="13" t="s">
        <v>327</v>
      </c>
      <c r="C231" s="83">
        <v>1250000</v>
      </c>
      <c r="D231" s="78"/>
      <c r="E231" s="115"/>
      <c r="F231" s="115"/>
      <c r="G231" s="124">
        <v>1250000</v>
      </c>
      <c r="H231" s="115"/>
      <c r="I231" s="115"/>
    </row>
    <row r="232" spans="1:9" ht="15.75" thickBot="1" x14ac:dyDescent="0.3">
      <c r="A232" s="102" t="s">
        <v>328</v>
      </c>
      <c r="B232" s="85" t="s">
        <v>329</v>
      </c>
      <c r="C232" s="86">
        <f>C233+C238+C243</f>
        <v>91200000</v>
      </c>
      <c r="D232" s="86">
        <f t="shared" ref="D232:H232" si="96">D233+D238+D243</f>
        <v>88000000</v>
      </c>
      <c r="E232" s="86">
        <f t="shared" si="96"/>
        <v>0</v>
      </c>
      <c r="F232" s="86">
        <f t="shared" si="96"/>
        <v>0</v>
      </c>
      <c r="G232" s="86">
        <f t="shared" si="96"/>
        <v>90746000</v>
      </c>
      <c r="H232" s="86">
        <f t="shared" si="96"/>
        <v>0</v>
      </c>
      <c r="I232" s="115"/>
    </row>
    <row r="233" spans="1:9" x14ac:dyDescent="0.25">
      <c r="A233" s="119" t="s">
        <v>330</v>
      </c>
      <c r="B233" s="30" t="s">
        <v>24</v>
      </c>
      <c r="C233" s="87">
        <f>C234</f>
        <v>1270000</v>
      </c>
      <c r="D233" s="87">
        <f t="shared" ref="D233:H233" si="97">D234</f>
        <v>0</v>
      </c>
      <c r="E233" s="87">
        <f t="shared" si="97"/>
        <v>0</v>
      </c>
      <c r="F233" s="87">
        <f t="shared" si="97"/>
        <v>0</v>
      </c>
      <c r="G233" s="87">
        <f t="shared" si="97"/>
        <v>1270000</v>
      </c>
      <c r="H233" s="87">
        <f t="shared" si="97"/>
        <v>0</v>
      </c>
      <c r="I233" s="115"/>
    </row>
    <row r="234" spans="1:9" x14ac:dyDescent="0.25">
      <c r="A234" s="61" t="s">
        <v>331</v>
      </c>
      <c r="B234" s="13" t="s">
        <v>73</v>
      </c>
      <c r="C234" s="83">
        <f>C235+C236+C237</f>
        <v>1270000</v>
      </c>
      <c r="D234" s="83">
        <f t="shared" ref="D234:H234" si="98">D235+D236+D237</f>
        <v>0</v>
      </c>
      <c r="E234" s="83">
        <f t="shared" si="98"/>
        <v>0</v>
      </c>
      <c r="F234" s="83">
        <f t="shared" si="98"/>
        <v>0</v>
      </c>
      <c r="G234" s="83">
        <f t="shared" si="98"/>
        <v>1270000</v>
      </c>
      <c r="H234" s="83">
        <f t="shared" si="98"/>
        <v>0</v>
      </c>
      <c r="I234" s="115"/>
    </row>
    <row r="235" spans="1:9" x14ac:dyDescent="0.25">
      <c r="A235" s="61" t="s">
        <v>332</v>
      </c>
      <c r="B235" s="13" t="s">
        <v>163</v>
      </c>
      <c r="C235" s="83">
        <v>670000</v>
      </c>
      <c r="D235" s="78"/>
      <c r="E235" s="115"/>
      <c r="F235" s="115"/>
      <c r="G235" s="124">
        <v>670000</v>
      </c>
      <c r="H235" s="115"/>
      <c r="I235" s="115"/>
    </row>
    <row r="236" spans="1:9" x14ac:dyDescent="0.25">
      <c r="A236" s="61" t="s">
        <v>333</v>
      </c>
      <c r="B236" s="13" t="s">
        <v>334</v>
      </c>
      <c r="C236" s="83">
        <v>300000</v>
      </c>
      <c r="D236" s="78"/>
      <c r="E236" s="115"/>
      <c r="F236" s="115"/>
      <c r="G236" s="124">
        <v>300000</v>
      </c>
      <c r="H236" s="115"/>
      <c r="I236" s="115"/>
    </row>
    <row r="237" spans="1:9" ht="15.75" thickBot="1" x14ac:dyDescent="0.3">
      <c r="A237" s="61" t="s">
        <v>335</v>
      </c>
      <c r="B237" s="19" t="s">
        <v>336</v>
      </c>
      <c r="C237" s="88">
        <v>300000</v>
      </c>
      <c r="D237" s="77"/>
      <c r="E237" s="115"/>
      <c r="F237" s="115"/>
      <c r="G237" s="125">
        <v>300000</v>
      </c>
      <c r="H237" s="115"/>
      <c r="I237" s="115"/>
    </row>
    <row r="238" spans="1:9" ht="15.75" thickBot="1" x14ac:dyDescent="0.3">
      <c r="A238" s="118" t="s">
        <v>337</v>
      </c>
      <c r="B238" s="28" t="s">
        <v>54</v>
      </c>
      <c r="C238" s="81">
        <f>C239+C241</f>
        <v>1476000</v>
      </c>
      <c r="D238" s="81">
        <f t="shared" ref="D238:H238" si="99">D239+D241</f>
        <v>0</v>
      </c>
      <c r="E238" s="81">
        <f t="shared" si="99"/>
        <v>0</v>
      </c>
      <c r="F238" s="81">
        <f t="shared" si="99"/>
        <v>0</v>
      </c>
      <c r="G238" s="81">
        <f t="shared" si="99"/>
        <v>1476000</v>
      </c>
      <c r="H238" s="81">
        <f t="shared" si="99"/>
        <v>0</v>
      </c>
      <c r="I238" s="115"/>
    </row>
    <row r="239" spans="1:9" x14ac:dyDescent="0.25">
      <c r="A239" s="119" t="s">
        <v>338</v>
      </c>
      <c r="B239" s="30" t="s">
        <v>56</v>
      </c>
      <c r="C239" s="87">
        <f>C240</f>
        <v>576000</v>
      </c>
      <c r="D239" s="87">
        <f t="shared" ref="D239:H239" si="100">D240</f>
        <v>0</v>
      </c>
      <c r="E239" s="87">
        <f t="shared" si="100"/>
        <v>0</v>
      </c>
      <c r="F239" s="87">
        <f t="shared" si="100"/>
        <v>0</v>
      </c>
      <c r="G239" s="87">
        <f t="shared" si="100"/>
        <v>576000</v>
      </c>
      <c r="H239" s="87">
        <f t="shared" si="100"/>
        <v>0</v>
      </c>
      <c r="I239" s="115"/>
    </row>
    <row r="240" spans="1:9" x14ac:dyDescent="0.25">
      <c r="A240" s="61" t="s">
        <v>339</v>
      </c>
      <c r="B240" s="13" t="s">
        <v>209</v>
      </c>
      <c r="C240" s="83">
        <v>576000</v>
      </c>
      <c r="D240" s="78"/>
      <c r="E240" s="115"/>
      <c r="F240" s="115"/>
      <c r="G240" s="124">
        <v>576000</v>
      </c>
      <c r="H240" s="115"/>
      <c r="I240" s="115"/>
    </row>
    <row r="241" spans="1:9" x14ac:dyDescent="0.25">
      <c r="A241" s="61" t="s">
        <v>340</v>
      </c>
      <c r="B241" s="13" t="s">
        <v>341</v>
      </c>
      <c r="C241" s="83">
        <f>C242</f>
        <v>900000</v>
      </c>
      <c r="D241" s="83">
        <f t="shared" ref="D241:H241" si="101">D242</f>
        <v>0</v>
      </c>
      <c r="E241" s="83">
        <f t="shared" si="101"/>
        <v>0</v>
      </c>
      <c r="F241" s="83">
        <f t="shared" si="101"/>
        <v>0</v>
      </c>
      <c r="G241" s="83">
        <f t="shared" si="101"/>
        <v>900000</v>
      </c>
      <c r="H241" s="83">
        <f t="shared" si="101"/>
        <v>0</v>
      </c>
      <c r="I241" s="115"/>
    </row>
    <row r="242" spans="1:9" x14ac:dyDescent="0.25">
      <c r="A242" s="61" t="s">
        <v>342</v>
      </c>
      <c r="B242" s="13" t="s">
        <v>343</v>
      </c>
      <c r="C242" s="83">
        <v>900000</v>
      </c>
      <c r="D242" s="78"/>
      <c r="E242" s="115"/>
      <c r="F242" s="115"/>
      <c r="G242" s="124">
        <v>900000</v>
      </c>
      <c r="H242" s="115"/>
      <c r="I242" s="115"/>
    </row>
    <row r="243" spans="1:9" x14ac:dyDescent="0.25">
      <c r="A243" s="61" t="s">
        <v>344</v>
      </c>
      <c r="B243" s="13" t="s">
        <v>265</v>
      </c>
      <c r="C243" s="83">
        <f>C244</f>
        <v>88454000</v>
      </c>
      <c r="D243" s="83">
        <f t="shared" ref="D243:H244" si="102">D244</f>
        <v>88000000</v>
      </c>
      <c r="E243" s="83">
        <f t="shared" si="102"/>
        <v>0</v>
      </c>
      <c r="F243" s="83">
        <f t="shared" si="102"/>
        <v>0</v>
      </c>
      <c r="G243" s="83">
        <f t="shared" si="102"/>
        <v>88000000</v>
      </c>
      <c r="H243" s="83">
        <f t="shared" si="102"/>
        <v>0</v>
      </c>
      <c r="I243" s="115"/>
    </row>
    <row r="244" spans="1:9" x14ac:dyDescent="0.25">
      <c r="A244" s="61" t="s">
        <v>345</v>
      </c>
      <c r="B244" s="13" t="s">
        <v>346</v>
      </c>
      <c r="C244" s="83">
        <f>C245</f>
        <v>88454000</v>
      </c>
      <c r="D244" s="83">
        <f t="shared" si="102"/>
        <v>88000000</v>
      </c>
      <c r="E244" s="83">
        <f t="shared" si="102"/>
        <v>0</v>
      </c>
      <c r="F244" s="83">
        <f t="shared" si="102"/>
        <v>0</v>
      </c>
      <c r="G244" s="83">
        <f t="shared" si="102"/>
        <v>88000000</v>
      </c>
      <c r="H244" s="83">
        <f t="shared" si="102"/>
        <v>0</v>
      </c>
      <c r="I244" s="115"/>
    </row>
    <row r="245" spans="1:9" x14ac:dyDescent="0.25">
      <c r="A245" s="61" t="s">
        <v>347</v>
      </c>
      <c r="B245" s="13" t="s">
        <v>348</v>
      </c>
      <c r="C245" s="83">
        <v>88454000</v>
      </c>
      <c r="D245" s="112">
        <v>88000000</v>
      </c>
      <c r="E245" s="115"/>
      <c r="F245" s="115"/>
      <c r="G245" s="124">
        <v>88000000</v>
      </c>
      <c r="H245" s="115"/>
      <c r="I245" s="115"/>
    </row>
    <row r="246" spans="1:9" x14ac:dyDescent="0.25">
      <c r="A246" s="46" t="s">
        <v>349</v>
      </c>
      <c r="B246" s="46" t="s">
        <v>350</v>
      </c>
      <c r="C246" s="89">
        <f>C247</f>
        <v>3750000</v>
      </c>
      <c r="D246" s="89">
        <f t="shared" ref="D246:H249" si="103">D247</f>
        <v>0</v>
      </c>
      <c r="E246" s="89">
        <f t="shared" si="103"/>
        <v>0</v>
      </c>
      <c r="F246" s="89">
        <f t="shared" si="103"/>
        <v>0</v>
      </c>
      <c r="G246" s="89">
        <f t="shared" si="103"/>
        <v>3750000</v>
      </c>
      <c r="H246" s="89">
        <f t="shared" si="103"/>
        <v>0</v>
      </c>
      <c r="I246" s="115"/>
    </row>
    <row r="247" spans="1:9" ht="15.75" thickBot="1" x14ac:dyDescent="0.3">
      <c r="A247" s="69" t="s">
        <v>351</v>
      </c>
      <c r="B247" s="69" t="s">
        <v>352</v>
      </c>
      <c r="C247" s="90">
        <f>C248</f>
        <v>3750000</v>
      </c>
      <c r="D247" s="90">
        <f t="shared" si="103"/>
        <v>0</v>
      </c>
      <c r="E247" s="90">
        <f t="shared" si="103"/>
        <v>0</v>
      </c>
      <c r="F247" s="90">
        <f t="shared" si="103"/>
        <v>0</v>
      </c>
      <c r="G247" s="90">
        <f t="shared" si="103"/>
        <v>3750000</v>
      </c>
      <c r="H247" s="90">
        <f t="shared" si="103"/>
        <v>0</v>
      </c>
      <c r="I247" s="115"/>
    </row>
    <row r="248" spans="1:9" ht="15.75" thickBot="1" x14ac:dyDescent="0.3">
      <c r="A248" s="126" t="s">
        <v>353</v>
      </c>
      <c r="B248" s="28" t="s">
        <v>54</v>
      </c>
      <c r="C248" s="81">
        <f>C249</f>
        <v>3750000</v>
      </c>
      <c r="D248" s="81">
        <f t="shared" si="103"/>
        <v>0</v>
      </c>
      <c r="E248" s="81">
        <f t="shared" si="103"/>
        <v>0</v>
      </c>
      <c r="F248" s="81">
        <f t="shared" si="103"/>
        <v>0</v>
      </c>
      <c r="G248" s="81">
        <f t="shared" si="103"/>
        <v>3750000</v>
      </c>
      <c r="H248" s="81">
        <f t="shared" si="103"/>
        <v>0</v>
      </c>
      <c r="I248" s="115"/>
    </row>
    <row r="249" spans="1:9" x14ac:dyDescent="0.25">
      <c r="A249" s="123" t="s">
        <v>354</v>
      </c>
      <c r="B249" s="30" t="s">
        <v>355</v>
      </c>
      <c r="C249" s="87">
        <f>C250</f>
        <v>3750000</v>
      </c>
      <c r="D249" s="87">
        <f t="shared" si="103"/>
        <v>0</v>
      </c>
      <c r="E249" s="87">
        <f t="shared" si="103"/>
        <v>0</v>
      </c>
      <c r="F249" s="87">
        <f t="shared" si="103"/>
        <v>0</v>
      </c>
      <c r="G249" s="87">
        <f t="shared" si="103"/>
        <v>3750000</v>
      </c>
      <c r="H249" s="87">
        <f t="shared" si="103"/>
        <v>0</v>
      </c>
      <c r="I249" s="115"/>
    </row>
    <row r="250" spans="1:9" x14ac:dyDescent="0.25">
      <c r="A250" s="51" t="s">
        <v>356</v>
      </c>
      <c r="B250" s="13" t="s">
        <v>357</v>
      </c>
      <c r="C250" s="83">
        <v>3750000</v>
      </c>
      <c r="D250" s="78"/>
      <c r="E250" s="115"/>
      <c r="F250" s="115"/>
      <c r="G250" s="124">
        <v>3750000</v>
      </c>
      <c r="H250" s="115"/>
      <c r="I250" s="115"/>
    </row>
    <row r="251" spans="1:9" x14ac:dyDescent="0.25">
      <c r="A251" s="46" t="s">
        <v>358</v>
      </c>
      <c r="B251" s="46" t="s">
        <v>359</v>
      </c>
      <c r="C251" s="47">
        <f>C252</f>
        <v>52000000</v>
      </c>
      <c r="D251" s="47">
        <f t="shared" ref="D251:H251" si="104">D252</f>
        <v>0</v>
      </c>
      <c r="E251" s="47">
        <f t="shared" si="104"/>
        <v>0</v>
      </c>
      <c r="F251" s="47">
        <f t="shared" si="104"/>
        <v>0</v>
      </c>
      <c r="G251" s="47">
        <f t="shared" si="104"/>
        <v>51999750</v>
      </c>
      <c r="H251" s="47">
        <f t="shared" si="104"/>
        <v>0</v>
      </c>
      <c r="I251" s="115"/>
    </row>
    <row r="252" spans="1:9" ht="15.75" thickBot="1" x14ac:dyDescent="0.3">
      <c r="A252" s="65" t="s">
        <v>360</v>
      </c>
      <c r="B252" s="65" t="s">
        <v>361</v>
      </c>
      <c r="C252" s="66">
        <f>C253+C261</f>
        <v>52000000</v>
      </c>
      <c r="D252" s="66">
        <f t="shared" ref="D252:H252" si="105">D253+D261</f>
        <v>0</v>
      </c>
      <c r="E252" s="66">
        <f t="shared" si="105"/>
        <v>0</v>
      </c>
      <c r="F252" s="66">
        <f t="shared" si="105"/>
        <v>0</v>
      </c>
      <c r="G252" s="66">
        <f t="shared" si="105"/>
        <v>51999750</v>
      </c>
      <c r="H252" s="66">
        <f t="shared" si="105"/>
        <v>0</v>
      </c>
      <c r="I252" s="115"/>
    </row>
    <row r="253" spans="1:9" ht="15.75" thickBot="1" x14ac:dyDescent="0.3">
      <c r="A253" s="53" t="s">
        <v>362</v>
      </c>
      <c r="B253" s="28" t="s">
        <v>24</v>
      </c>
      <c r="C253" s="29">
        <f>C254+C256</f>
        <v>51870000</v>
      </c>
      <c r="D253" s="29">
        <f t="shared" ref="D253:H253" si="106">D254+D256</f>
        <v>0</v>
      </c>
      <c r="E253" s="29">
        <f t="shared" si="106"/>
        <v>0</v>
      </c>
      <c r="F253" s="29">
        <f t="shared" si="106"/>
        <v>0</v>
      </c>
      <c r="G253" s="29">
        <f t="shared" si="106"/>
        <v>51870000</v>
      </c>
      <c r="H253" s="29">
        <f t="shared" si="106"/>
        <v>0</v>
      </c>
      <c r="I253" s="115"/>
    </row>
    <row r="254" spans="1:9" x14ac:dyDescent="0.25">
      <c r="A254" s="127" t="s">
        <v>363</v>
      </c>
      <c r="B254" s="30" t="s">
        <v>364</v>
      </c>
      <c r="C254" s="31">
        <f>C255</f>
        <v>8300000</v>
      </c>
      <c r="D254" s="31"/>
      <c r="E254" s="115"/>
      <c r="F254" s="115"/>
      <c r="G254" s="31">
        <f>G255</f>
        <v>8300000</v>
      </c>
      <c r="H254" s="115"/>
      <c r="I254" s="115"/>
    </row>
    <row r="255" spans="1:9" x14ac:dyDescent="0.25">
      <c r="A255" s="13" t="s">
        <v>365</v>
      </c>
      <c r="B255" s="13" t="s">
        <v>163</v>
      </c>
      <c r="C255" s="14">
        <v>8300000</v>
      </c>
      <c r="D255" s="32"/>
      <c r="E255" s="115"/>
      <c r="F255" s="115"/>
      <c r="G255" s="15">
        <v>8300000</v>
      </c>
      <c r="H255" s="115"/>
      <c r="I255" s="115"/>
    </row>
    <row r="256" spans="1:9" x14ac:dyDescent="0.25">
      <c r="A256" s="13" t="s">
        <v>366</v>
      </c>
      <c r="B256" s="13" t="s">
        <v>367</v>
      </c>
      <c r="C256" s="14">
        <f>C257</f>
        <v>43570000</v>
      </c>
      <c r="D256" s="14">
        <f t="shared" ref="D256:H256" si="107">D257</f>
        <v>0</v>
      </c>
      <c r="E256" s="14">
        <f t="shared" si="107"/>
        <v>0</v>
      </c>
      <c r="F256" s="14">
        <f t="shared" si="107"/>
        <v>0</v>
      </c>
      <c r="G256" s="14">
        <f t="shared" si="107"/>
        <v>43570000</v>
      </c>
      <c r="H256" s="14">
        <f t="shared" si="107"/>
        <v>0</v>
      </c>
      <c r="I256" s="115"/>
    </row>
    <row r="257" spans="1:9" x14ac:dyDescent="0.25">
      <c r="A257" s="19" t="s">
        <v>368</v>
      </c>
      <c r="B257" s="19" t="s">
        <v>369</v>
      </c>
      <c r="C257" s="20">
        <v>43570000</v>
      </c>
      <c r="D257" s="3"/>
      <c r="E257" s="115"/>
      <c r="F257" s="115"/>
      <c r="G257" s="50">
        <v>43570000</v>
      </c>
      <c r="H257" s="115"/>
      <c r="I257" s="115"/>
    </row>
    <row r="258" spans="1:9" x14ac:dyDescent="0.25">
      <c r="A258" s="34"/>
      <c r="B258" s="34"/>
      <c r="C258" s="35"/>
      <c r="D258" s="36"/>
      <c r="E258" s="185"/>
      <c r="F258" s="185"/>
      <c r="G258" s="37"/>
      <c r="H258" s="185"/>
      <c r="I258" s="185"/>
    </row>
    <row r="259" spans="1:9" x14ac:dyDescent="0.25">
      <c r="A259" s="40"/>
      <c r="B259" s="40"/>
      <c r="C259" s="41"/>
      <c r="D259" s="42"/>
      <c r="E259" s="186"/>
      <c r="F259" s="186"/>
      <c r="G259" s="43"/>
      <c r="H259" s="186"/>
      <c r="I259" s="186">
        <v>8</v>
      </c>
    </row>
    <row r="260" spans="1:9" x14ac:dyDescent="0.25">
      <c r="A260" s="109">
        <v>1</v>
      </c>
      <c r="B260" s="109">
        <v>2</v>
      </c>
      <c r="C260" s="109">
        <v>3</v>
      </c>
      <c r="D260" s="109">
        <v>4</v>
      </c>
      <c r="E260" s="109">
        <v>5</v>
      </c>
      <c r="F260" s="109">
        <v>6</v>
      </c>
      <c r="G260" s="109">
        <v>7</v>
      </c>
      <c r="H260" s="109">
        <v>8</v>
      </c>
      <c r="I260" s="109">
        <v>9</v>
      </c>
    </row>
    <row r="261" spans="1:9" ht="15.75" thickBot="1" x14ac:dyDescent="0.3">
      <c r="A261" s="203" t="s">
        <v>370</v>
      </c>
      <c r="B261" s="63" t="s">
        <v>54</v>
      </c>
      <c r="C261" s="64">
        <f>C262+C264</f>
        <v>130000</v>
      </c>
      <c r="D261" s="64">
        <f t="shared" ref="D261:H261" si="108">D262+D264</f>
        <v>0</v>
      </c>
      <c r="E261" s="64">
        <f t="shared" si="108"/>
        <v>0</v>
      </c>
      <c r="F261" s="64">
        <f t="shared" si="108"/>
        <v>0</v>
      </c>
      <c r="G261" s="64">
        <f t="shared" si="108"/>
        <v>129750</v>
      </c>
      <c r="H261" s="64">
        <f t="shared" si="108"/>
        <v>0</v>
      </c>
      <c r="I261" s="115"/>
    </row>
    <row r="262" spans="1:9" x14ac:dyDescent="0.25">
      <c r="A262" s="123" t="s">
        <v>371</v>
      </c>
      <c r="B262" s="30" t="s">
        <v>56</v>
      </c>
      <c r="C262" s="31">
        <f>C263</f>
        <v>60000</v>
      </c>
      <c r="D262" s="31">
        <f t="shared" ref="D262:H262" si="109">D263</f>
        <v>0</v>
      </c>
      <c r="E262" s="31">
        <f t="shared" si="109"/>
        <v>0</v>
      </c>
      <c r="F262" s="31">
        <f t="shared" si="109"/>
        <v>0</v>
      </c>
      <c r="G262" s="31">
        <f t="shared" si="109"/>
        <v>60000</v>
      </c>
      <c r="H262" s="31">
        <f t="shared" si="109"/>
        <v>0</v>
      </c>
      <c r="I262" s="115"/>
    </row>
    <row r="263" spans="1:9" x14ac:dyDescent="0.25">
      <c r="A263" s="51" t="s">
        <v>372</v>
      </c>
      <c r="B263" s="13" t="s">
        <v>209</v>
      </c>
      <c r="C263" s="14">
        <v>60000</v>
      </c>
      <c r="D263" s="32"/>
      <c r="E263" s="115"/>
      <c r="F263" s="115"/>
      <c r="G263" s="121">
        <v>60000</v>
      </c>
      <c r="H263" s="115"/>
      <c r="I263" s="115"/>
    </row>
    <row r="264" spans="1:9" x14ac:dyDescent="0.25">
      <c r="A264" s="51" t="s">
        <v>373</v>
      </c>
      <c r="B264" s="13" t="s">
        <v>61</v>
      </c>
      <c r="C264" s="14">
        <f>C265</f>
        <v>70000</v>
      </c>
      <c r="D264" s="14">
        <f t="shared" ref="D264:H264" si="110">D265</f>
        <v>0</v>
      </c>
      <c r="E264" s="14">
        <f t="shared" si="110"/>
        <v>0</v>
      </c>
      <c r="F264" s="14">
        <f t="shared" si="110"/>
        <v>0</v>
      </c>
      <c r="G264" s="14">
        <f t="shared" si="110"/>
        <v>69750</v>
      </c>
      <c r="H264" s="14">
        <f t="shared" si="110"/>
        <v>0</v>
      </c>
      <c r="I264" s="115"/>
    </row>
    <row r="265" spans="1:9" x14ac:dyDescent="0.25">
      <c r="A265" s="51" t="s">
        <v>374</v>
      </c>
      <c r="B265" s="13" t="s">
        <v>81</v>
      </c>
      <c r="C265" s="14">
        <v>70000</v>
      </c>
      <c r="D265" s="32"/>
      <c r="E265" s="115"/>
      <c r="F265" s="115"/>
      <c r="G265" s="121">
        <v>69750</v>
      </c>
      <c r="H265" s="115"/>
      <c r="I265" s="115"/>
    </row>
    <row r="266" spans="1:9" x14ac:dyDescent="0.25">
      <c r="A266" s="46" t="s">
        <v>375</v>
      </c>
      <c r="B266" s="46" t="s">
        <v>376</v>
      </c>
      <c r="C266" s="47">
        <f>C267+C275</f>
        <v>6750000</v>
      </c>
      <c r="D266" s="47">
        <f t="shared" ref="D266:H266" si="111">D267+D275</f>
        <v>0</v>
      </c>
      <c r="E266" s="47">
        <f t="shared" si="111"/>
        <v>0</v>
      </c>
      <c r="F266" s="47">
        <f t="shared" si="111"/>
        <v>0</v>
      </c>
      <c r="G266" s="47">
        <f t="shared" si="111"/>
        <v>6750000</v>
      </c>
      <c r="H266" s="47">
        <f t="shared" si="111"/>
        <v>0</v>
      </c>
      <c r="I266" s="115"/>
    </row>
    <row r="267" spans="1:9" ht="15.75" thickBot="1" x14ac:dyDescent="0.3">
      <c r="A267" s="69" t="s">
        <v>377</v>
      </c>
      <c r="B267" s="69" t="s">
        <v>378</v>
      </c>
      <c r="C267" s="70">
        <f>C268</f>
        <v>2000000</v>
      </c>
      <c r="D267" s="70">
        <f t="shared" ref="D267:H267" si="112">D268</f>
        <v>0</v>
      </c>
      <c r="E267" s="70">
        <f t="shared" si="112"/>
        <v>0</v>
      </c>
      <c r="F267" s="70">
        <f t="shared" si="112"/>
        <v>0</v>
      </c>
      <c r="G267" s="70">
        <f t="shared" si="112"/>
        <v>2000000</v>
      </c>
      <c r="H267" s="70">
        <f t="shared" si="112"/>
        <v>0</v>
      </c>
      <c r="I267" s="115"/>
    </row>
    <row r="268" spans="1:9" ht="15.75" thickBot="1" x14ac:dyDescent="0.3">
      <c r="A268" s="28" t="s">
        <v>379</v>
      </c>
      <c r="B268" s="28" t="s">
        <v>54</v>
      </c>
      <c r="C268" s="29">
        <f>C269+C271+C273</f>
        <v>2000000</v>
      </c>
      <c r="D268" s="29">
        <f t="shared" ref="D268:H268" si="113">D269+D271+D273</f>
        <v>0</v>
      </c>
      <c r="E268" s="29">
        <f t="shared" si="113"/>
        <v>0</v>
      </c>
      <c r="F268" s="29">
        <f t="shared" si="113"/>
        <v>0</v>
      </c>
      <c r="G268" s="29">
        <f t="shared" si="113"/>
        <v>2000000</v>
      </c>
      <c r="H268" s="29">
        <f t="shared" si="113"/>
        <v>0</v>
      </c>
      <c r="I268" s="115"/>
    </row>
    <row r="269" spans="1:9" x14ac:dyDescent="0.25">
      <c r="A269" s="30" t="s">
        <v>380</v>
      </c>
      <c r="B269" s="30" t="s">
        <v>56</v>
      </c>
      <c r="C269" s="31">
        <f>C270</f>
        <v>350000</v>
      </c>
      <c r="D269" s="31">
        <f t="shared" ref="D269:H269" si="114">D270</f>
        <v>0</v>
      </c>
      <c r="E269" s="31">
        <f t="shared" si="114"/>
        <v>0</v>
      </c>
      <c r="F269" s="31">
        <f t="shared" si="114"/>
        <v>0</v>
      </c>
      <c r="G269" s="31">
        <f t="shared" si="114"/>
        <v>350000</v>
      </c>
      <c r="H269" s="31">
        <f t="shared" si="114"/>
        <v>0</v>
      </c>
      <c r="I269" s="115"/>
    </row>
    <row r="270" spans="1:9" x14ac:dyDescent="0.25">
      <c r="A270" s="13" t="s">
        <v>381</v>
      </c>
      <c r="B270" s="13" t="s">
        <v>58</v>
      </c>
      <c r="C270" s="14">
        <v>350000</v>
      </c>
      <c r="D270" s="32"/>
      <c r="E270" s="115"/>
      <c r="F270" s="115"/>
      <c r="G270" s="15">
        <v>350000</v>
      </c>
      <c r="H270" s="115"/>
      <c r="I270" s="115"/>
    </row>
    <row r="271" spans="1:9" x14ac:dyDescent="0.25">
      <c r="A271" s="13" t="s">
        <v>382</v>
      </c>
      <c r="B271" s="13" t="s">
        <v>61</v>
      </c>
      <c r="C271" s="14">
        <f>C272</f>
        <v>120000</v>
      </c>
      <c r="D271" s="14">
        <f t="shared" ref="D271:H271" si="115">D272</f>
        <v>0</v>
      </c>
      <c r="E271" s="14">
        <f t="shared" si="115"/>
        <v>0</v>
      </c>
      <c r="F271" s="14">
        <f t="shared" si="115"/>
        <v>0</v>
      </c>
      <c r="G271" s="14">
        <f t="shared" si="115"/>
        <v>120000</v>
      </c>
      <c r="H271" s="14">
        <f t="shared" si="115"/>
        <v>0</v>
      </c>
      <c r="I271" s="115"/>
    </row>
    <row r="272" spans="1:9" x14ac:dyDescent="0.25">
      <c r="A272" s="13" t="s">
        <v>383</v>
      </c>
      <c r="B272" s="13" t="s">
        <v>81</v>
      </c>
      <c r="C272" s="14">
        <v>120000</v>
      </c>
      <c r="D272" s="32"/>
      <c r="E272" s="115"/>
      <c r="F272" s="115"/>
      <c r="G272" s="15">
        <v>120000</v>
      </c>
      <c r="H272" s="115"/>
      <c r="I272" s="115"/>
    </row>
    <row r="273" spans="1:9" x14ac:dyDescent="0.25">
      <c r="A273" s="13" t="s">
        <v>384</v>
      </c>
      <c r="B273" s="13" t="s">
        <v>65</v>
      </c>
      <c r="C273" s="14">
        <f>C274</f>
        <v>1530000</v>
      </c>
      <c r="D273" s="14">
        <f t="shared" ref="D273:H273" si="116">D274</f>
        <v>0</v>
      </c>
      <c r="E273" s="14">
        <f t="shared" si="116"/>
        <v>0</v>
      </c>
      <c r="F273" s="14">
        <f t="shared" si="116"/>
        <v>0</v>
      </c>
      <c r="G273" s="14">
        <f t="shared" si="116"/>
        <v>1530000</v>
      </c>
      <c r="H273" s="14">
        <f t="shared" si="116"/>
        <v>0</v>
      </c>
      <c r="I273" s="115"/>
    </row>
    <row r="274" spans="1:9" x14ac:dyDescent="0.25">
      <c r="A274" s="13" t="s">
        <v>385</v>
      </c>
      <c r="B274" s="13" t="s">
        <v>67</v>
      </c>
      <c r="C274" s="14">
        <v>1530000</v>
      </c>
      <c r="D274" s="32"/>
      <c r="E274" s="115"/>
      <c r="F274" s="115"/>
      <c r="G274" s="15">
        <v>1530000</v>
      </c>
      <c r="H274" s="115"/>
      <c r="I274" s="115"/>
    </row>
    <row r="275" spans="1:9" ht="15.75" thickBot="1" x14ac:dyDescent="0.3">
      <c r="A275" s="26" t="s">
        <v>386</v>
      </c>
      <c r="B275" s="26" t="s">
        <v>387</v>
      </c>
      <c r="C275" s="27">
        <f>C276+C279</f>
        <v>4750000</v>
      </c>
      <c r="D275" s="27">
        <f t="shared" ref="D275:H275" si="117">D276+D279</f>
        <v>0</v>
      </c>
      <c r="E275" s="27">
        <f t="shared" si="117"/>
        <v>0</v>
      </c>
      <c r="F275" s="27">
        <f t="shared" si="117"/>
        <v>0</v>
      </c>
      <c r="G275" s="27">
        <f t="shared" si="117"/>
        <v>4750000</v>
      </c>
      <c r="H275" s="27">
        <f t="shared" si="117"/>
        <v>0</v>
      </c>
      <c r="I275" s="115"/>
    </row>
    <row r="276" spans="1:9" ht="15.75" thickBot="1" x14ac:dyDescent="0.3">
      <c r="A276" s="28" t="s">
        <v>388</v>
      </c>
      <c r="B276" s="28" t="s">
        <v>24</v>
      </c>
      <c r="C276" s="29">
        <f>C277</f>
        <v>1350000</v>
      </c>
      <c r="D276" s="29">
        <f t="shared" ref="D276:H277" si="118">D277</f>
        <v>0</v>
      </c>
      <c r="E276" s="29">
        <f t="shared" si="118"/>
        <v>0</v>
      </c>
      <c r="F276" s="29">
        <f t="shared" si="118"/>
        <v>0</v>
      </c>
      <c r="G276" s="29">
        <f t="shared" si="118"/>
        <v>1350000</v>
      </c>
      <c r="H276" s="29">
        <f t="shared" si="118"/>
        <v>0</v>
      </c>
      <c r="I276" s="115"/>
    </row>
    <row r="277" spans="1:9" x14ac:dyDescent="0.25">
      <c r="A277" s="30" t="s">
        <v>389</v>
      </c>
      <c r="B277" s="30" t="s">
        <v>364</v>
      </c>
      <c r="C277" s="31">
        <f>C278</f>
        <v>1350000</v>
      </c>
      <c r="D277" s="31">
        <f t="shared" si="118"/>
        <v>0</v>
      </c>
      <c r="E277" s="31">
        <f t="shared" si="118"/>
        <v>0</v>
      </c>
      <c r="F277" s="31">
        <f t="shared" si="118"/>
        <v>0</v>
      </c>
      <c r="G277" s="31">
        <f t="shared" si="118"/>
        <v>1350000</v>
      </c>
      <c r="H277" s="31">
        <f t="shared" si="118"/>
        <v>0</v>
      </c>
      <c r="I277" s="115"/>
    </row>
    <row r="278" spans="1:9" ht="15.75" thickBot="1" x14ac:dyDescent="0.3">
      <c r="A278" s="19" t="s">
        <v>390</v>
      </c>
      <c r="B278" s="19" t="s">
        <v>163</v>
      </c>
      <c r="C278" s="20">
        <v>1350000</v>
      </c>
      <c r="D278" s="4"/>
      <c r="E278" s="115"/>
      <c r="F278" s="115"/>
      <c r="G278" s="50">
        <v>1350000</v>
      </c>
      <c r="H278" s="115"/>
      <c r="I278" s="115"/>
    </row>
    <row r="279" spans="1:9" ht="15.75" thickBot="1" x14ac:dyDescent="0.3">
      <c r="A279" s="28" t="s">
        <v>391</v>
      </c>
      <c r="B279" s="28" t="s">
        <v>54</v>
      </c>
      <c r="C279" s="29">
        <f>C280+C282+C284</f>
        <v>3400000</v>
      </c>
      <c r="D279" s="29">
        <f t="shared" ref="D279:H279" si="119">D280+D282+D284</f>
        <v>0</v>
      </c>
      <c r="E279" s="29">
        <f t="shared" si="119"/>
        <v>0</v>
      </c>
      <c r="F279" s="29">
        <f t="shared" si="119"/>
        <v>0</v>
      </c>
      <c r="G279" s="29">
        <f t="shared" si="119"/>
        <v>3400000</v>
      </c>
      <c r="H279" s="29">
        <f t="shared" si="119"/>
        <v>0</v>
      </c>
      <c r="I279" s="115"/>
    </row>
    <row r="280" spans="1:9" x14ac:dyDescent="0.25">
      <c r="A280" s="30" t="s">
        <v>392</v>
      </c>
      <c r="B280" s="30" t="s">
        <v>56</v>
      </c>
      <c r="C280" s="31">
        <f>C281</f>
        <v>310000</v>
      </c>
      <c r="D280" s="31">
        <f t="shared" ref="D280:H280" si="120">D281</f>
        <v>0</v>
      </c>
      <c r="E280" s="31">
        <f t="shared" si="120"/>
        <v>0</v>
      </c>
      <c r="F280" s="31">
        <f t="shared" si="120"/>
        <v>0</v>
      </c>
      <c r="G280" s="31">
        <f t="shared" si="120"/>
        <v>310000</v>
      </c>
      <c r="H280" s="31">
        <f t="shared" si="120"/>
        <v>0</v>
      </c>
      <c r="I280" s="115"/>
    </row>
    <row r="281" spans="1:9" x14ac:dyDescent="0.25">
      <c r="A281" s="13" t="s">
        <v>393</v>
      </c>
      <c r="B281" s="13" t="s">
        <v>209</v>
      </c>
      <c r="C281" s="14">
        <v>310000</v>
      </c>
      <c r="D281" s="32"/>
      <c r="E281" s="115"/>
      <c r="F281" s="115"/>
      <c r="G281" s="15">
        <v>310000</v>
      </c>
      <c r="H281" s="115"/>
      <c r="I281" s="115"/>
    </row>
    <row r="282" spans="1:9" x14ac:dyDescent="0.25">
      <c r="A282" s="30" t="s">
        <v>394</v>
      </c>
      <c r="B282" s="13" t="s">
        <v>61</v>
      </c>
      <c r="C282" s="20">
        <f>C283</f>
        <v>210000</v>
      </c>
      <c r="D282" s="20">
        <f t="shared" ref="D282:H282" si="121">D283</f>
        <v>0</v>
      </c>
      <c r="E282" s="20">
        <f t="shared" si="121"/>
        <v>0</v>
      </c>
      <c r="F282" s="20">
        <f t="shared" si="121"/>
        <v>0</v>
      </c>
      <c r="G282" s="20">
        <f t="shared" si="121"/>
        <v>210000</v>
      </c>
      <c r="H282" s="20">
        <f t="shared" si="121"/>
        <v>0</v>
      </c>
      <c r="I282" s="115"/>
    </row>
    <row r="283" spans="1:9" x14ac:dyDescent="0.25">
      <c r="A283" s="30" t="s">
        <v>395</v>
      </c>
      <c r="B283" s="13" t="s">
        <v>81</v>
      </c>
      <c r="C283" s="20">
        <v>210000</v>
      </c>
      <c r="D283" s="3"/>
      <c r="E283" s="115"/>
      <c r="F283" s="115"/>
      <c r="G283" s="50">
        <v>210000</v>
      </c>
      <c r="H283" s="115"/>
      <c r="I283" s="115"/>
    </row>
    <row r="284" spans="1:9" x14ac:dyDescent="0.25">
      <c r="A284" s="123" t="s">
        <v>396</v>
      </c>
      <c r="B284" s="51" t="s">
        <v>65</v>
      </c>
      <c r="C284" s="20">
        <f>C285</f>
        <v>2880000</v>
      </c>
      <c r="D284" s="20">
        <f t="shared" ref="D284:H284" si="122">D285</f>
        <v>0</v>
      </c>
      <c r="E284" s="20">
        <f t="shared" si="122"/>
        <v>0</v>
      </c>
      <c r="F284" s="20">
        <f t="shared" si="122"/>
        <v>0</v>
      </c>
      <c r="G284" s="20">
        <f t="shared" si="122"/>
        <v>2880000</v>
      </c>
      <c r="H284" s="20">
        <f t="shared" si="122"/>
        <v>0</v>
      </c>
      <c r="I284" s="115"/>
    </row>
    <row r="285" spans="1:9" x14ac:dyDescent="0.25">
      <c r="A285" s="123" t="s">
        <v>397</v>
      </c>
      <c r="B285" s="51" t="s">
        <v>67</v>
      </c>
      <c r="C285" s="20">
        <v>2880000</v>
      </c>
      <c r="D285" s="4"/>
      <c r="E285" s="115"/>
      <c r="F285" s="115"/>
      <c r="G285" s="50">
        <v>2880000</v>
      </c>
      <c r="H285" s="115"/>
      <c r="I285" s="115"/>
    </row>
    <row r="286" spans="1:9" x14ac:dyDescent="0.25">
      <c r="A286" s="128" t="s">
        <v>398</v>
      </c>
      <c r="B286" s="98" t="s">
        <v>399</v>
      </c>
      <c r="C286" s="99">
        <f t="shared" ref="C286:H286" si="123">C287+C304</f>
        <v>11500000</v>
      </c>
      <c r="D286" s="99">
        <f t="shared" si="123"/>
        <v>0</v>
      </c>
      <c r="E286" s="99">
        <f t="shared" si="123"/>
        <v>0</v>
      </c>
      <c r="F286" s="99">
        <f t="shared" si="123"/>
        <v>0</v>
      </c>
      <c r="G286" s="99">
        <f t="shared" si="123"/>
        <v>10744500</v>
      </c>
      <c r="H286" s="99">
        <f t="shared" si="123"/>
        <v>0</v>
      </c>
      <c r="I286" s="115"/>
    </row>
    <row r="287" spans="1:9" ht="15.75" thickBot="1" x14ac:dyDescent="0.3">
      <c r="A287" s="26" t="s">
        <v>400</v>
      </c>
      <c r="B287" s="100" t="s">
        <v>401</v>
      </c>
      <c r="C287" s="27">
        <f>C288</f>
        <v>10000000</v>
      </c>
      <c r="D287" s="27">
        <f t="shared" ref="D287:H287" si="124">D288</f>
        <v>0</v>
      </c>
      <c r="E287" s="27">
        <f t="shared" si="124"/>
        <v>0</v>
      </c>
      <c r="F287" s="27">
        <f t="shared" si="124"/>
        <v>0</v>
      </c>
      <c r="G287" s="27">
        <f t="shared" si="124"/>
        <v>9244500</v>
      </c>
      <c r="H287" s="27">
        <f t="shared" si="124"/>
        <v>0</v>
      </c>
      <c r="I287" s="115"/>
    </row>
    <row r="288" spans="1:9" ht="15.75" thickBot="1" x14ac:dyDescent="0.3">
      <c r="A288" s="129" t="s">
        <v>402</v>
      </c>
      <c r="B288" s="28" t="s">
        <v>54</v>
      </c>
      <c r="C288" s="29">
        <f t="shared" ref="C288:H288" si="125">C289+C291+C298+C301</f>
        <v>10000000</v>
      </c>
      <c r="D288" s="29">
        <f t="shared" si="125"/>
        <v>0</v>
      </c>
      <c r="E288" s="29">
        <f t="shared" si="125"/>
        <v>0</v>
      </c>
      <c r="F288" s="29">
        <f t="shared" si="125"/>
        <v>0</v>
      </c>
      <c r="G288" s="29">
        <f t="shared" si="125"/>
        <v>9244500</v>
      </c>
      <c r="H288" s="29">
        <f t="shared" si="125"/>
        <v>0</v>
      </c>
      <c r="I288" s="115"/>
    </row>
    <row r="289" spans="1:9" x14ac:dyDescent="0.25">
      <c r="A289" s="130" t="s">
        <v>403</v>
      </c>
      <c r="B289" s="30" t="s">
        <v>56</v>
      </c>
      <c r="C289" s="31">
        <f>C290</f>
        <v>1550000</v>
      </c>
      <c r="D289" s="31">
        <f t="shared" ref="D289:H289" si="126">D290</f>
        <v>0</v>
      </c>
      <c r="E289" s="31">
        <f t="shared" si="126"/>
        <v>0</v>
      </c>
      <c r="F289" s="31">
        <f t="shared" si="126"/>
        <v>0</v>
      </c>
      <c r="G289" s="31">
        <f t="shared" si="126"/>
        <v>1550000</v>
      </c>
      <c r="H289" s="31">
        <f t="shared" si="126"/>
        <v>0</v>
      </c>
      <c r="I289" s="115"/>
    </row>
    <row r="290" spans="1:9" x14ac:dyDescent="0.25">
      <c r="A290" s="131" t="s">
        <v>404</v>
      </c>
      <c r="B290" s="13" t="s">
        <v>58</v>
      </c>
      <c r="C290" s="14">
        <v>1550000</v>
      </c>
      <c r="D290" s="32"/>
      <c r="E290" s="115"/>
      <c r="F290" s="115"/>
      <c r="G290" s="121">
        <v>1550000</v>
      </c>
      <c r="H290" s="115"/>
      <c r="I290" s="115"/>
    </row>
    <row r="291" spans="1:9" x14ac:dyDescent="0.25">
      <c r="A291" s="131" t="s">
        <v>405</v>
      </c>
      <c r="B291" s="13" t="s">
        <v>61</v>
      </c>
      <c r="C291" s="14">
        <f>C292+C293</f>
        <v>1350000</v>
      </c>
      <c r="D291" s="14">
        <f t="shared" ref="D291:H291" si="127">D292+D293</f>
        <v>0</v>
      </c>
      <c r="E291" s="14">
        <f t="shared" si="127"/>
        <v>0</v>
      </c>
      <c r="F291" s="14">
        <f t="shared" si="127"/>
        <v>0</v>
      </c>
      <c r="G291" s="14">
        <f t="shared" si="127"/>
        <v>594500</v>
      </c>
      <c r="H291" s="14">
        <f t="shared" si="127"/>
        <v>0</v>
      </c>
      <c r="I291" s="115"/>
    </row>
    <row r="292" spans="1:9" x14ac:dyDescent="0.25">
      <c r="A292" s="131" t="s">
        <v>406</v>
      </c>
      <c r="B292" s="13" t="s">
        <v>407</v>
      </c>
      <c r="C292" s="14">
        <v>900000</v>
      </c>
      <c r="D292" s="14"/>
      <c r="E292" s="115"/>
      <c r="F292" s="115"/>
      <c r="G292" s="14">
        <v>150000</v>
      </c>
      <c r="H292" s="115"/>
      <c r="I292" s="115"/>
    </row>
    <row r="293" spans="1:9" x14ac:dyDescent="0.25">
      <c r="A293" s="132" t="s">
        <v>408</v>
      </c>
      <c r="B293" s="19" t="s">
        <v>81</v>
      </c>
      <c r="C293" s="20">
        <v>450000</v>
      </c>
      <c r="D293" s="3"/>
      <c r="E293" s="115"/>
      <c r="F293" s="115"/>
      <c r="G293" s="147">
        <v>444500</v>
      </c>
      <c r="H293" s="115"/>
      <c r="I293" s="115"/>
    </row>
    <row r="294" spans="1:9" x14ac:dyDescent="0.25">
      <c r="A294" s="105"/>
      <c r="B294" s="34"/>
      <c r="C294" s="35"/>
      <c r="D294" s="36"/>
      <c r="E294" s="185"/>
      <c r="F294" s="185"/>
      <c r="G294" s="71"/>
      <c r="H294" s="185"/>
      <c r="I294" s="185"/>
    </row>
    <row r="295" spans="1:9" x14ac:dyDescent="0.25">
      <c r="A295" s="106"/>
      <c r="B295" s="40"/>
      <c r="C295" s="41"/>
      <c r="D295" s="42"/>
      <c r="E295" s="186"/>
      <c r="F295" s="186"/>
      <c r="G295" s="72"/>
      <c r="H295" s="186"/>
      <c r="I295" s="186"/>
    </row>
    <row r="296" spans="1:9" x14ac:dyDescent="0.25">
      <c r="A296" s="106"/>
      <c r="B296" s="40"/>
      <c r="C296" s="41"/>
      <c r="D296" s="42"/>
      <c r="E296" s="186"/>
      <c r="F296" s="186"/>
      <c r="G296" s="72"/>
      <c r="H296" s="186"/>
      <c r="I296" s="186">
        <v>9</v>
      </c>
    </row>
    <row r="297" spans="1:9" x14ac:dyDescent="0.25">
      <c r="A297" s="109">
        <v>1</v>
      </c>
      <c r="B297" s="109">
        <v>2</v>
      </c>
      <c r="C297" s="109">
        <v>3</v>
      </c>
      <c r="D297" s="109">
        <v>4</v>
      </c>
      <c r="E297" s="109">
        <v>5</v>
      </c>
      <c r="F297" s="109">
        <v>6</v>
      </c>
      <c r="G297" s="109">
        <v>7</v>
      </c>
      <c r="H297" s="109">
        <v>8</v>
      </c>
      <c r="I297" s="109">
        <v>9</v>
      </c>
    </row>
    <row r="298" spans="1:9" x14ac:dyDescent="0.25">
      <c r="A298" s="130" t="s">
        <v>410</v>
      </c>
      <c r="B298" s="30" t="s">
        <v>65</v>
      </c>
      <c r="C298" s="31">
        <f>C299+C300</f>
        <v>5000000</v>
      </c>
      <c r="D298" s="31">
        <f t="shared" ref="D298:H298" si="128">D299+D300</f>
        <v>0</v>
      </c>
      <c r="E298" s="31">
        <f t="shared" si="128"/>
        <v>0</v>
      </c>
      <c r="F298" s="31">
        <f t="shared" si="128"/>
        <v>0</v>
      </c>
      <c r="G298" s="31">
        <f t="shared" si="128"/>
        <v>5000000</v>
      </c>
      <c r="H298" s="31">
        <f t="shared" si="128"/>
        <v>0</v>
      </c>
      <c r="I298" s="115"/>
    </row>
    <row r="299" spans="1:9" x14ac:dyDescent="0.25">
      <c r="A299" s="131" t="s">
        <v>411</v>
      </c>
      <c r="B299" s="13" t="s">
        <v>67</v>
      </c>
      <c r="C299" s="14">
        <v>2250000</v>
      </c>
      <c r="D299" s="32"/>
      <c r="E299" s="115"/>
      <c r="F299" s="115"/>
      <c r="G299" s="15">
        <v>2250000</v>
      </c>
      <c r="H299" s="115"/>
      <c r="I299" s="115"/>
    </row>
    <row r="300" spans="1:9" x14ac:dyDescent="0.25">
      <c r="A300" s="131" t="s">
        <v>412</v>
      </c>
      <c r="B300" s="13" t="s">
        <v>413</v>
      </c>
      <c r="C300" s="20">
        <v>2750000</v>
      </c>
      <c r="D300" s="3"/>
      <c r="E300" s="115"/>
      <c r="F300" s="115"/>
      <c r="G300" s="50">
        <v>2750000</v>
      </c>
      <c r="H300" s="115"/>
      <c r="I300" s="115"/>
    </row>
    <row r="301" spans="1:9" x14ac:dyDescent="0.25">
      <c r="A301" s="131" t="s">
        <v>414</v>
      </c>
      <c r="B301" s="19" t="s">
        <v>415</v>
      </c>
      <c r="C301" s="20">
        <f>C302+C303</f>
        <v>2100000</v>
      </c>
      <c r="D301" s="20">
        <f t="shared" ref="D301:H301" si="129">D302+D303</f>
        <v>0</v>
      </c>
      <c r="E301" s="20">
        <f t="shared" si="129"/>
        <v>0</v>
      </c>
      <c r="F301" s="20">
        <f t="shared" si="129"/>
        <v>0</v>
      </c>
      <c r="G301" s="20">
        <f t="shared" si="129"/>
        <v>2100000</v>
      </c>
      <c r="H301" s="20">
        <f t="shared" si="129"/>
        <v>0</v>
      </c>
      <c r="I301" s="115"/>
    </row>
    <row r="302" spans="1:9" x14ac:dyDescent="0.25">
      <c r="A302" s="131" t="s">
        <v>416</v>
      </c>
      <c r="B302" s="19" t="s">
        <v>417</v>
      </c>
      <c r="C302" s="20">
        <v>1500000</v>
      </c>
      <c r="D302" s="3"/>
      <c r="E302" s="115"/>
      <c r="F302" s="115"/>
      <c r="G302" s="50">
        <v>1500000</v>
      </c>
      <c r="H302" s="115"/>
      <c r="I302" s="115"/>
    </row>
    <row r="303" spans="1:9" x14ac:dyDescent="0.25">
      <c r="A303" s="131" t="s">
        <v>418</v>
      </c>
      <c r="B303" s="19" t="s">
        <v>419</v>
      </c>
      <c r="C303" s="20">
        <v>600000</v>
      </c>
      <c r="D303" s="3"/>
      <c r="E303" s="115"/>
      <c r="F303" s="115"/>
      <c r="G303" s="50">
        <v>600000</v>
      </c>
      <c r="H303" s="115"/>
      <c r="I303" s="115"/>
    </row>
    <row r="304" spans="1:9" ht="15.75" thickBot="1" x14ac:dyDescent="0.3">
      <c r="A304" s="26" t="s">
        <v>420</v>
      </c>
      <c r="B304" s="100" t="s">
        <v>421</v>
      </c>
      <c r="C304" s="27">
        <f>C305</f>
        <v>1500000</v>
      </c>
      <c r="D304" s="27">
        <f t="shared" ref="D304:H304" si="130">D305</f>
        <v>0</v>
      </c>
      <c r="E304" s="27">
        <f t="shared" si="130"/>
        <v>0</v>
      </c>
      <c r="F304" s="27">
        <f t="shared" si="130"/>
        <v>0</v>
      </c>
      <c r="G304" s="27">
        <f t="shared" si="130"/>
        <v>1500000</v>
      </c>
      <c r="H304" s="27">
        <f t="shared" si="130"/>
        <v>0</v>
      </c>
      <c r="I304" s="115"/>
    </row>
    <row r="305" spans="1:9" ht="15.75" thickBot="1" x14ac:dyDescent="0.3">
      <c r="A305" s="129" t="s">
        <v>422</v>
      </c>
      <c r="B305" s="28" t="s">
        <v>54</v>
      </c>
      <c r="C305" s="29">
        <f>C306+C308+C310</f>
        <v>1500000</v>
      </c>
      <c r="D305" s="29">
        <f t="shared" ref="D305:H305" si="131">D306+D308+D310</f>
        <v>0</v>
      </c>
      <c r="E305" s="29">
        <f t="shared" si="131"/>
        <v>0</v>
      </c>
      <c r="F305" s="29">
        <f t="shared" si="131"/>
        <v>0</v>
      </c>
      <c r="G305" s="29">
        <f t="shared" si="131"/>
        <v>1500000</v>
      </c>
      <c r="H305" s="29">
        <f t="shared" si="131"/>
        <v>0</v>
      </c>
      <c r="I305" s="115"/>
    </row>
    <row r="306" spans="1:9" x14ac:dyDescent="0.25">
      <c r="A306" s="130" t="s">
        <v>423</v>
      </c>
      <c r="B306" s="30" t="s">
        <v>56</v>
      </c>
      <c r="C306" s="31">
        <f>C307</f>
        <v>40000</v>
      </c>
      <c r="D306" s="31">
        <f t="shared" ref="D306:H306" si="132">D307</f>
        <v>0</v>
      </c>
      <c r="E306" s="31">
        <f t="shared" si="132"/>
        <v>0</v>
      </c>
      <c r="F306" s="31">
        <f t="shared" si="132"/>
        <v>0</v>
      </c>
      <c r="G306" s="31">
        <f t="shared" si="132"/>
        <v>40000</v>
      </c>
      <c r="H306" s="31">
        <f t="shared" si="132"/>
        <v>0</v>
      </c>
      <c r="I306" s="115"/>
    </row>
    <row r="307" spans="1:9" x14ac:dyDescent="0.25">
      <c r="A307" s="131" t="s">
        <v>424</v>
      </c>
      <c r="B307" s="13" t="s">
        <v>58</v>
      </c>
      <c r="C307" s="14">
        <v>40000</v>
      </c>
      <c r="D307" s="32"/>
      <c r="E307" s="115"/>
      <c r="F307" s="115"/>
      <c r="G307" s="15">
        <v>40000</v>
      </c>
      <c r="H307" s="115"/>
      <c r="I307" s="115"/>
    </row>
    <row r="308" spans="1:9" x14ac:dyDescent="0.25">
      <c r="A308" s="131" t="s">
        <v>425</v>
      </c>
      <c r="B308" s="13" t="s">
        <v>61</v>
      </c>
      <c r="C308" s="14">
        <f>C309</f>
        <v>50000</v>
      </c>
      <c r="D308" s="14">
        <f t="shared" ref="D308:H308" si="133">D309</f>
        <v>0</v>
      </c>
      <c r="E308" s="14">
        <f t="shared" si="133"/>
        <v>0</v>
      </c>
      <c r="F308" s="14">
        <f t="shared" si="133"/>
        <v>0</v>
      </c>
      <c r="G308" s="14">
        <f t="shared" si="133"/>
        <v>50000</v>
      </c>
      <c r="H308" s="14">
        <f t="shared" si="133"/>
        <v>0</v>
      </c>
      <c r="I308" s="115"/>
    </row>
    <row r="309" spans="1:9" x14ac:dyDescent="0.25">
      <c r="A309" s="131" t="s">
        <v>426</v>
      </c>
      <c r="B309" s="13" t="s">
        <v>81</v>
      </c>
      <c r="C309" s="14">
        <v>50000</v>
      </c>
      <c r="D309" s="32"/>
      <c r="E309" s="115"/>
      <c r="F309" s="115"/>
      <c r="G309" s="15">
        <v>50000</v>
      </c>
      <c r="H309" s="115"/>
      <c r="I309" s="115"/>
    </row>
    <row r="310" spans="1:9" x14ac:dyDescent="0.25">
      <c r="A310" s="131" t="s">
        <v>427</v>
      </c>
      <c r="B310" s="13" t="s">
        <v>65</v>
      </c>
      <c r="C310" s="14">
        <f>C311</f>
        <v>1410000</v>
      </c>
      <c r="D310" s="14">
        <f t="shared" ref="D310:H310" si="134">D311</f>
        <v>0</v>
      </c>
      <c r="E310" s="14">
        <f t="shared" si="134"/>
        <v>0</v>
      </c>
      <c r="F310" s="14">
        <f t="shared" si="134"/>
        <v>0</v>
      </c>
      <c r="G310" s="14">
        <f t="shared" si="134"/>
        <v>1410000</v>
      </c>
      <c r="H310" s="14">
        <f t="shared" si="134"/>
        <v>0</v>
      </c>
      <c r="I310" s="115"/>
    </row>
    <row r="311" spans="1:9" x14ac:dyDescent="0.25">
      <c r="A311" s="131" t="s">
        <v>428</v>
      </c>
      <c r="B311" s="13" t="s">
        <v>67</v>
      </c>
      <c r="C311" s="14">
        <v>1410000</v>
      </c>
      <c r="D311" s="32"/>
      <c r="E311" s="115"/>
      <c r="F311" s="115"/>
      <c r="G311" s="15">
        <v>1410000</v>
      </c>
      <c r="H311" s="115"/>
      <c r="I311" s="115"/>
    </row>
    <row r="312" spans="1:9" x14ac:dyDescent="0.25">
      <c r="A312" s="46" t="s">
        <v>429</v>
      </c>
      <c r="B312" s="101" t="s">
        <v>430</v>
      </c>
      <c r="C312" s="47">
        <f>C313+C322+C335</f>
        <v>15285000</v>
      </c>
      <c r="D312" s="47">
        <f t="shared" ref="D312:H312" si="135">D313+D322+D335</f>
        <v>0</v>
      </c>
      <c r="E312" s="47">
        <f t="shared" si="135"/>
        <v>0</v>
      </c>
      <c r="F312" s="47">
        <f t="shared" si="135"/>
        <v>0</v>
      </c>
      <c r="G312" s="47">
        <f t="shared" si="135"/>
        <v>15280000</v>
      </c>
      <c r="H312" s="47">
        <f t="shared" si="135"/>
        <v>0</v>
      </c>
      <c r="I312" s="115"/>
    </row>
    <row r="313" spans="1:9" ht="15.75" thickBot="1" x14ac:dyDescent="0.3">
      <c r="A313" s="26" t="s">
        <v>431</v>
      </c>
      <c r="B313" s="100" t="s">
        <v>432</v>
      </c>
      <c r="C313" s="27">
        <f>C314</f>
        <v>4900000</v>
      </c>
      <c r="D313" s="27">
        <f t="shared" ref="D313:H313" si="136">D314</f>
        <v>0</v>
      </c>
      <c r="E313" s="27">
        <f t="shared" si="136"/>
        <v>0</v>
      </c>
      <c r="F313" s="27">
        <f t="shared" si="136"/>
        <v>0</v>
      </c>
      <c r="G313" s="27">
        <f t="shared" si="136"/>
        <v>4900000</v>
      </c>
      <c r="H313" s="27">
        <f t="shared" si="136"/>
        <v>0</v>
      </c>
      <c r="I313" s="115"/>
    </row>
    <row r="314" spans="1:9" ht="15.75" thickBot="1" x14ac:dyDescent="0.3">
      <c r="A314" s="129" t="s">
        <v>433</v>
      </c>
      <c r="B314" s="28" t="s">
        <v>54</v>
      </c>
      <c r="C314" s="29">
        <f>C315+C317+C320</f>
        <v>4900000</v>
      </c>
      <c r="D314" s="29">
        <f t="shared" ref="D314:H314" si="137">D315+D317+D320</f>
        <v>0</v>
      </c>
      <c r="E314" s="29">
        <f t="shared" si="137"/>
        <v>0</v>
      </c>
      <c r="F314" s="29">
        <f t="shared" si="137"/>
        <v>0</v>
      </c>
      <c r="G314" s="29">
        <f t="shared" si="137"/>
        <v>4900000</v>
      </c>
      <c r="H314" s="29">
        <f t="shared" si="137"/>
        <v>0</v>
      </c>
      <c r="I314" s="115"/>
    </row>
    <row r="315" spans="1:9" x14ac:dyDescent="0.25">
      <c r="A315" s="130" t="s">
        <v>434</v>
      </c>
      <c r="B315" s="30" t="s">
        <v>56</v>
      </c>
      <c r="C315" s="31">
        <f>C316</f>
        <v>785000</v>
      </c>
      <c r="D315" s="31">
        <f t="shared" ref="D315:H315" si="138">D316</f>
        <v>0</v>
      </c>
      <c r="E315" s="31">
        <f t="shared" si="138"/>
        <v>0</v>
      </c>
      <c r="F315" s="31">
        <f t="shared" si="138"/>
        <v>0</v>
      </c>
      <c r="G315" s="31">
        <f t="shared" si="138"/>
        <v>785000</v>
      </c>
      <c r="H315" s="31">
        <f t="shared" si="138"/>
        <v>0</v>
      </c>
      <c r="I315" s="115"/>
    </row>
    <row r="316" spans="1:9" x14ac:dyDescent="0.25">
      <c r="A316" s="131" t="s">
        <v>435</v>
      </c>
      <c r="B316" s="13" t="s">
        <v>58</v>
      </c>
      <c r="C316" s="14">
        <v>785000</v>
      </c>
      <c r="D316" s="32"/>
      <c r="E316" s="115"/>
      <c r="F316" s="115"/>
      <c r="G316" s="15">
        <v>785000</v>
      </c>
      <c r="H316" s="115"/>
      <c r="I316" s="115"/>
    </row>
    <row r="317" spans="1:9" x14ac:dyDescent="0.25">
      <c r="A317" s="131" t="s">
        <v>436</v>
      </c>
      <c r="B317" s="13" t="s">
        <v>61</v>
      </c>
      <c r="C317" s="14">
        <f>C318+C319</f>
        <v>290000</v>
      </c>
      <c r="D317" s="14">
        <f t="shared" ref="D317:H317" si="139">D318+D319</f>
        <v>0</v>
      </c>
      <c r="E317" s="14">
        <f t="shared" si="139"/>
        <v>0</v>
      </c>
      <c r="F317" s="14">
        <f t="shared" si="139"/>
        <v>0</v>
      </c>
      <c r="G317" s="14">
        <f t="shared" si="139"/>
        <v>290000</v>
      </c>
      <c r="H317" s="14">
        <f t="shared" si="139"/>
        <v>0</v>
      </c>
      <c r="I317" s="115"/>
    </row>
    <row r="318" spans="1:9" x14ac:dyDescent="0.25">
      <c r="A318" s="131" t="s">
        <v>437</v>
      </c>
      <c r="B318" s="13" t="s">
        <v>81</v>
      </c>
      <c r="C318" s="14">
        <v>90000</v>
      </c>
      <c r="D318" s="32"/>
      <c r="E318" s="115"/>
      <c r="F318" s="115"/>
      <c r="G318" s="15">
        <v>90000</v>
      </c>
      <c r="H318" s="115"/>
      <c r="I318" s="115"/>
    </row>
    <row r="319" spans="1:9" x14ac:dyDescent="0.25">
      <c r="A319" s="131" t="s">
        <v>438</v>
      </c>
      <c r="B319" s="13" t="s">
        <v>100</v>
      </c>
      <c r="C319" s="14">
        <v>200000</v>
      </c>
      <c r="D319" s="32"/>
      <c r="E319" s="115"/>
      <c r="F319" s="115"/>
      <c r="G319" s="15">
        <v>200000</v>
      </c>
      <c r="H319" s="115"/>
      <c r="I319" s="115"/>
    </row>
    <row r="320" spans="1:9" x14ac:dyDescent="0.25">
      <c r="A320" s="131" t="s">
        <v>439</v>
      </c>
      <c r="B320" s="13" t="s">
        <v>65</v>
      </c>
      <c r="C320" s="14">
        <f>C321</f>
        <v>3825000</v>
      </c>
      <c r="D320" s="14">
        <f t="shared" ref="D320:H320" si="140">D321</f>
        <v>0</v>
      </c>
      <c r="E320" s="14">
        <f t="shared" si="140"/>
        <v>0</v>
      </c>
      <c r="F320" s="14">
        <f t="shared" si="140"/>
        <v>0</v>
      </c>
      <c r="G320" s="14">
        <f t="shared" si="140"/>
        <v>3825000</v>
      </c>
      <c r="H320" s="14">
        <f t="shared" si="140"/>
        <v>0</v>
      </c>
      <c r="I320" s="115"/>
    </row>
    <row r="321" spans="1:9" x14ac:dyDescent="0.25">
      <c r="A321" s="132" t="s">
        <v>440</v>
      </c>
      <c r="B321" s="19" t="s">
        <v>67</v>
      </c>
      <c r="C321" s="20">
        <v>3825000</v>
      </c>
      <c r="D321" s="3"/>
      <c r="E321" s="115"/>
      <c r="F321" s="115"/>
      <c r="G321" s="50">
        <v>3825000</v>
      </c>
      <c r="H321" s="115"/>
      <c r="I321" s="115"/>
    </row>
    <row r="322" spans="1:9" ht="15.75" thickBot="1" x14ac:dyDescent="0.3">
      <c r="A322" s="102" t="s">
        <v>441</v>
      </c>
      <c r="B322" s="102" t="s">
        <v>442</v>
      </c>
      <c r="C322" s="103">
        <f>C323</f>
        <v>6385000</v>
      </c>
      <c r="D322" s="103">
        <f t="shared" ref="D322:H322" si="141">D323</f>
        <v>0</v>
      </c>
      <c r="E322" s="103">
        <f t="shared" si="141"/>
        <v>0</v>
      </c>
      <c r="F322" s="103">
        <f t="shared" si="141"/>
        <v>0</v>
      </c>
      <c r="G322" s="103">
        <f t="shared" si="141"/>
        <v>6380000</v>
      </c>
      <c r="H322" s="103">
        <f t="shared" si="141"/>
        <v>0</v>
      </c>
      <c r="I322" s="115"/>
    </row>
    <row r="323" spans="1:9" ht="15.75" thickBot="1" x14ac:dyDescent="0.3">
      <c r="A323" s="129" t="s">
        <v>443</v>
      </c>
      <c r="B323" s="28" t="s">
        <v>54</v>
      </c>
      <c r="C323" s="29">
        <f t="shared" ref="C323:H323" si="142">C324+C326+C328</f>
        <v>6385000</v>
      </c>
      <c r="D323" s="29">
        <f t="shared" si="142"/>
        <v>0</v>
      </c>
      <c r="E323" s="29">
        <f t="shared" si="142"/>
        <v>0</v>
      </c>
      <c r="F323" s="29">
        <f t="shared" si="142"/>
        <v>0</v>
      </c>
      <c r="G323" s="29">
        <f t="shared" si="142"/>
        <v>6380000</v>
      </c>
      <c r="H323" s="29">
        <f t="shared" si="142"/>
        <v>0</v>
      </c>
      <c r="I323" s="115"/>
    </row>
    <row r="324" spans="1:9" x14ac:dyDescent="0.25">
      <c r="A324" s="130" t="s">
        <v>444</v>
      </c>
      <c r="B324" s="30" t="s">
        <v>56</v>
      </c>
      <c r="C324" s="31">
        <f>C325</f>
        <v>360000</v>
      </c>
      <c r="D324" s="31">
        <f t="shared" ref="D324:H324" si="143">D325</f>
        <v>0</v>
      </c>
      <c r="E324" s="31">
        <f t="shared" si="143"/>
        <v>0</v>
      </c>
      <c r="F324" s="31">
        <f t="shared" si="143"/>
        <v>0</v>
      </c>
      <c r="G324" s="31">
        <f t="shared" si="143"/>
        <v>360000</v>
      </c>
      <c r="H324" s="31">
        <f t="shared" si="143"/>
        <v>0</v>
      </c>
      <c r="I324" s="115"/>
    </row>
    <row r="325" spans="1:9" x14ac:dyDescent="0.25">
      <c r="A325" s="131" t="s">
        <v>445</v>
      </c>
      <c r="B325" s="13" t="s">
        <v>58</v>
      </c>
      <c r="C325" s="14">
        <v>360000</v>
      </c>
      <c r="D325" s="32"/>
      <c r="E325" s="115"/>
      <c r="F325" s="115"/>
      <c r="G325" s="121">
        <v>360000</v>
      </c>
      <c r="H325" s="115"/>
      <c r="I325" s="115"/>
    </row>
    <row r="326" spans="1:9" x14ac:dyDescent="0.25">
      <c r="A326" s="131" t="s">
        <v>446</v>
      </c>
      <c r="B326" s="13" t="s">
        <v>61</v>
      </c>
      <c r="C326" s="14">
        <f>C327</f>
        <v>105000</v>
      </c>
      <c r="D326" s="14">
        <f t="shared" ref="D326:H326" si="144">D327</f>
        <v>0</v>
      </c>
      <c r="E326" s="14">
        <f t="shared" si="144"/>
        <v>0</v>
      </c>
      <c r="F326" s="14">
        <f t="shared" si="144"/>
        <v>0</v>
      </c>
      <c r="G326" s="14">
        <f t="shared" si="144"/>
        <v>105000</v>
      </c>
      <c r="H326" s="14">
        <f t="shared" si="144"/>
        <v>0</v>
      </c>
      <c r="I326" s="115"/>
    </row>
    <row r="327" spans="1:9" x14ac:dyDescent="0.25">
      <c r="A327" s="131" t="s">
        <v>447</v>
      </c>
      <c r="B327" s="13" t="s">
        <v>81</v>
      </c>
      <c r="C327" s="14">
        <v>105000</v>
      </c>
      <c r="D327" s="32"/>
      <c r="E327" s="115"/>
      <c r="F327" s="115"/>
      <c r="G327" s="15">
        <v>105000</v>
      </c>
      <c r="H327" s="115"/>
      <c r="I327" s="115"/>
    </row>
    <row r="328" spans="1:9" x14ac:dyDescent="0.25">
      <c r="A328" s="131" t="s">
        <v>448</v>
      </c>
      <c r="B328" s="13" t="s">
        <v>65</v>
      </c>
      <c r="C328" s="14">
        <f>C329</f>
        <v>5920000</v>
      </c>
      <c r="D328" s="14">
        <f t="shared" ref="D328:H328" si="145">D329</f>
        <v>0</v>
      </c>
      <c r="E328" s="14">
        <f t="shared" si="145"/>
        <v>0</v>
      </c>
      <c r="F328" s="14">
        <f t="shared" si="145"/>
        <v>0</v>
      </c>
      <c r="G328" s="14">
        <f t="shared" si="145"/>
        <v>5915000</v>
      </c>
      <c r="H328" s="14">
        <f t="shared" si="145"/>
        <v>0</v>
      </c>
      <c r="I328" s="115"/>
    </row>
    <row r="329" spans="1:9" x14ac:dyDescent="0.25">
      <c r="A329" s="132" t="s">
        <v>449</v>
      </c>
      <c r="B329" s="19" t="s">
        <v>67</v>
      </c>
      <c r="C329" s="20">
        <v>5920000</v>
      </c>
      <c r="D329" s="3"/>
      <c r="E329" s="115"/>
      <c r="F329" s="115"/>
      <c r="G329" s="147">
        <v>5915000</v>
      </c>
      <c r="H329" s="115"/>
      <c r="I329" s="115"/>
    </row>
    <row r="330" spans="1:9" x14ac:dyDescent="0.25">
      <c r="A330" s="105"/>
      <c r="B330" s="34"/>
      <c r="C330" s="35"/>
      <c r="D330" s="36"/>
      <c r="E330" s="185"/>
      <c r="F330" s="185"/>
      <c r="G330" s="71"/>
      <c r="H330" s="185"/>
      <c r="I330" s="185"/>
    </row>
    <row r="331" spans="1:9" x14ac:dyDescent="0.25">
      <c r="A331" s="106"/>
      <c r="B331" s="40"/>
      <c r="C331" s="41"/>
      <c r="D331" s="42"/>
      <c r="E331" s="186"/>
      <c r="F331" s="186"/>
      <c r="G331" s="72"/>
      <c r="H331" s="186"/>
      <c r="I331" s="186"/>
    </row>
    <row r="332" spans="1:9" x14ac:dyDescent="0.25">
      <c r="A332" s="106"/>
      <c r="B332" s="40"/>
      <c r="C332" s="41"/>
      <c r="D332" s="42"/>
      <c r="E332" s="186"/>
      <c r="F332" s="186"/>
      <c r="G332" s="72"/>
      <c r="H332" s="186"/>
      <c r="I332" s="186"/>
    </row>
    <row r="333" spans="1:9" x14ac:dyDescent="0.25">
      <c r="A333" s="106"/>
      <c r="B333" s="40"/>
      <c r="C333" s="41"/>
      <c r="D333" s="42"/>
      <c r="E333" s="186"/>
      <c r="F333" s="186"/>
      <c r="G333" s="72"/>
      <c r="H333" s="186"/>
      <c r="I333" s="186">
        <v>10</v>
      </c>
    </row>
    <row r="334" spans="1:9" x14ac:dyDescent="0.25">
      <c r="A334" s="109">
        <v>1</v>
      </c>
      <c r="B334" s="109">
        <v>2</v>
      </c>
      <c r="C334" s="109">
        <v>3</v>
      </c>
      <c r="D334" s="109">
        <v>4</v>
      </c>
      <c r="E334" s="109">
        <v>5</v>
      </c>
      <c r="F334" s="109">
        <v>6</v>
      </c>
      <c r="G334" s="109">
        <v>7</v>
      </c>
      <c r="H334" s="109">
        <v>8</v>
      </c>
      <c r="I334" s="109">
        <v>9</v>
      </c>
    </row>
    <row r="335" spans="1:9" ht="15.75" thickBot="1" x14ac:dyDescent="0.3">
      <c r="A335" s="26" t="s">
        <v>450</v>
      </c>
      <c r="B335" s="26" t="s">
        <v>451</v>
      </c>
      <c r="C335" s="27">
        <f>C336</f>
        <v>4000000</v>
      </c>
      <c r="D335" s="27">
        <f t="shared" ref="D335:H335" si="146">D336</f>
        <v>0</v>
      </c>
      <c r="E335" s="27">
        <f t="shared" si="146"/>
        <v>0</v>
      </c>
      <c r="F335" s="27">
        <f t="shared" si="146"/>
        <v>0</v>
      </c>
      <c r="G335" s="27">
        <f t="shared" si="146"/>
        <v>4000000</v>
      </c>
      <c r="H335" s="27">
        <f t="shared" si="146"/>
        <v>0</v>
      </c>
      <c r="I335" s="115"/>
    </row>
    <row r="336" spans="1:9" ht="15.75" thickBot="1" x14ac:dyDescent="0.3">
      <c r="A336" s="129" t="s">
        <v>452</v>
      </c>
      <c r="B336" s="28" t="s">
        <v>54</v>
      </c>
      <c r="C336" s="29">
        <f t="shared" ref="C336:H336" si="147">C337+C339+C341+C343</f>
        <v>4000000</v>
      </c>
      <c r="D336" s="29">
        <f t="shared" si="147"/>
        <v>0</v>
      </c>
      <c r="E336" s="29">
        <f t="shared" si="147"/>
        <v>0</v>
      </c>
      <c r="F336" s="29">
        <f t="shared" si="147"/>
        <v>0</v>
      </c>
      <c r="G336" s="29">
        <f t="shared" si="147"/>
        <v>4000000</v>
      </c>
      <c r="H336" s="29">
        <f t="shared" si="147"/>
        <v>0</v>
      </c>
      <c r="I336" s="115"/>
    </row>
    <row r="337" spans="1:9" x14ac:dyDescent="0.25">
      <c r="A337" s="130" t="s">
        <v>453</v>
      </c>
      <c r="B337" s="30" t="s">
        <v>56</v>
      </c>
      <c r="C337" s="31">
        <f>C338</f>
        <v>110000</v>
      </c>
      <c r="D337" s="31">
        <f t="shared" ref="D337:H337" si="148">D338</f>
        <v>0</v>
      </c>
      <c r="E337" s="31">
        <f t="shared" si="148"/>
        <v>0</v>
      </c>
      <c r="F337" s="31">
        <f t="shared" si="148"/>
        <v>0</v>
      </c>
      <c r="G337" s="31">
        <f t="shared" si="148"/>
        <v>110000</v>
      </c>
      <c r="H337" s="31">
        <f t="shared" si="148"/>
        <v>0</v>
      </c>
      <c r="I337" s="115"/>
    </row>
    <row r="338" spans="1:9" x14ac:dyDescent="0.25">
      <c r="A338" s="131" t="s">
        <v>454</v>
      </c>
      <c r="B338" s="13" t="s">
        <v>58</v>
      </c>
      <c r="C338" s="14">
        <v>110000</v>
      </c>
      <c r="D338" s="32"/>
      <c r="E338" s="115"/>
      <c r="F338" s="115"/>
      <c r="G338" s="15">
        <v>110000</v>
      </c>
      <c r="H338" s="115"/>
      <c r="I338" s="115"/>
    </row>
    <row r="339" spans="1:9" x14ac:dyDescent="0.25">
      <c r="A339" s="131" t="s">
        <v>455</v>
      </c>
      <c r="B339" s="13" t="s">
        <v>61</v>
      </c>
      <c r="C339" s="14">
        <f>C340</f>
        <v>90000</v>
      </c>
      <c r="D339" s="14">
        <f t="shared" ref="D339:H339" si="149">D340</f>
        <v>0</v>
      </c>
      <c r="E339" s="14">
        <f t="shared" si="149"/>
        <v>0</v>
      </c>
      <c r="F339" s="14">
        <f t="shared" si="149"/>
        <v>0</v>
      </c>
      <c r="G339" s="14">
        <f t="shared" si="149"/>
        <v>90000</v>
      </c>
      <c r="H339" s="14">
        <f t="shared" si="149"/>
        <v>0</v>
      </c>
      <c r="I339" s="115"/>
    </row>
    <row r="340" spans="1:9" x14ac:dyDescent="0.25">
      <c r="A340" s="131" t="s">
        <v>456</v>
      </c>
      <c r="B340" s="13" t="s">
        <v>81</v>
      </c>
      <c r="C340" s="14">
        <v>90000</v>
      </c>
      <c r="D340" s="32"/>
      <c r="E340" s="115"/>
      <c r="F340" s="115"/>
      <c r="G340" s="15">
        <v>90000</v>
      </c>
      <c r="H340" s="115"/>
      <c r="I340" s="115"/>
    </row>
    <row r="341" spans="1:9" x14ac:dyDescent="0.25">
      <c r="A341" s="131" t="s">
        <v>457</v>
      </c>
      <c r="B341" s="13" t="s">
        <v>65</v>
      </c>
      <c r="C341" s="14">
        <f>C342</f>
        <v>1400000</v>
      </c>
      <c r="D341" s="14">
        <f t="shared" ref="D341:H341" si="150">D342</f>
        <v>0</v>
      </c>
      <c r="E341" s="14">
        <f t="shared" si="150"/>
        <v>0</v>
      </c>
      <c r="F341" s="14">
        <f t="shared" si="150"/>
        <v>0</v>
      </c>
      <c r="G341" s="14">
        <f t="shared" si="150"/>
        <v>1400000</v>
      </c>
      <c r="H341" s="14">
        <f t="shared" si="150"/>
        <v>0</v>
      </c>
      <c r="I341" s="115"/>
    </row>
    <row r="342" spans="1:9" x14ac:dyDescent="0.25">
      <c r="A342" s="131" t="s">
        <v>458</v>
      </c>
      <c r="B342" s="13" t="s">
        <v>67</v>
      </c>
      <c r="C342" s="14">
        <v>1400000</v>
      </c>
      <c r="D342" s="32"/>
      <c r="E342" s="115"/>
      <c r="F342" s="115"/>
      <c r="G342" s="15">
        <v>1400000</v>
      </c>
      <c r="H342" s="115"/>
      <c r="I342" s="115"/>
    </row>
    <row r="343" spans="1:9" x14ac:dyDescent="0.25">
      <c r="A343" s="131" t="s">
        <v>459</v>
      </c>
      <c r="B343" s="19" t="s">
        <v>415</v>
      </c>
      <c r="C343" s="20">
        <f>C344</f>
        <v>2400000</v>
      </c>
      <c r="D343" s="20">
        <f t="shared" ref="D343:H343" si="151">D344</f>
        <v>0</v>
      </c>
      <c r="E343" s="20">
        <f t="shared" si="151"/>
        <v>0</v>
      </c>
      <c r="F343" s="20">
        <f t="shared" si="151"/>
        <v>0</v>
      </c>
      <c r="G343" s="20">
        <f t="shared" si="151"/>
        <v>2400000</v>
      </c>
      <c r="H343" s="20">
        <f t="shared" si="151"/>
        <v>0</v>
      </c>
      <c r="I343" s="115"/>
    </row>
    <row r="344" spans="1:9" x14ac:dyDescent="0.25">
      <c r="A344" s="131" t="s">
        <v>460</v>
      </c>
      <c r="B344" s="19" t="s">
        <v>417</v>
      </c>
      <c r="C344" s="20">
        <v>2400000</v>
      </c>
      <c r="D344" s="3"/>
      <c r="E344" s="115"/>
      <c r="F344" s="115"/>
      <c r="G344" s="50">
        <v>2400000</v>
      </c>
      <c r="H344" s="115"/>
      <c r="I344" s="115"/>
    </row>
    <row r="345" spans="1:9" x14ac:dyDescent="0.25">
      <c r="A345" s="46" t="s">
        <v>461</v>
      </c>
      <c r="B345" s="46" t="s">
        <v>462</v>
      </c>
      <c r="C345" s="47">
        <f>C346</f>
        <v>2000000</v>
      </c>
      <c r="D345" s="47">
        <f t="shared" ref="D345:H346" si="152">D346</f>
        <v>0</v>
      </c>
      <c r="E345" s="47">
        <f t="shared" si="152"/>
        <v>0</v>
      </c>
      <c r="F345" s="47">
        <f t="shared" si="152"/>
        <v>0</v>
      </c>
      <c r="G345" s="47">
        <f t="shared" si="152"/>
        <v>2000000</v>
      </c>
      <c r="H345" s="47">
        <f t="shared" si="152"/>
        <v>0</v>
      </c>
      <c r="I345" s="115"/>
    </row>
    <row r="346" spans="1:9" ht="15.75" thickBot="1" x14ac:dyDescent="0.3">
      <c r="A346" s="26" t="s">
        <v>463</v>
      </c>
      <c r="B346" s="26" t="s">
        <v>464</v>
      </c>
      <c r="C346" s="27">
        <f>C347</f>
        <v>2000000</v>
      </c>
      <c r="D346" s="27">
        <f t="shared" si="152"/>
        <v>0</v>
      </c>
      <c r="E346" s="27">
        <f t="shared" si="152"/>
        <v>0</v>
      </c>
      <c r="F346" s="27">
        <f t="shared" si="152"/>
        <v>0</v>
      </c>
      <c r="G346" s="27">
        <f t="shared" si="152"/>
        <v>2000000</v>
      </c>
      <c r="H346" s="27">
        <f t="shared" si="152"/>
        <v>0</v>
      </c>
      <c r="I346" s="115"/>
    </row>
    <row r="347" spans="1:9" ht="15.75" thickBot="1" x14ac:dyDescent="0.3">
      <c r="A347" s="129" t="s">
        <v>465</v>
      </c>
      <c r="B347" s="28" t="s">
        <v>54</v>
      </c>
      <c r="C347" s="29">
        <f>C348+C350+C353</f>
        <v>2000000</v>
      </c>
      <c r="D347" s="29">
        <f t="shared" ref="D347:H347" si="153">D348+D350+D353</f>
        <v>0</v>
      </c>
      <c r="E347" s="29">
        <f t="shared" si="153"/>
        <v>0</v>
      </c>
      <c r="F347" s="29">
        <f t="shared" si="153"/>
        <v>0</v>
      </c>
      <c r="G347" s="29">
        <f t="shared" si="153"/>
        <v>2000000</v>
      </c>
      <c r="H347" s="29">
        <f t="shared" si="153"/>
        <v>0</v>
      </c>
      <c r="I347" s="115"/>
    </row>
    <row r="348" spans="1:9" x14ac:dyDescent="0.25">
      <c r="A348" s="131" t="s">
        <v>466</v>
      </c>
      <c r="B348" s="30" t="s">
        <v>467</v>
      </c>
      <c r="C348" s="31">
        <f>C349</f>
        <v>110000</v>
      </c>
      <c r="D348" s="31">
        <f t="shared" ref="D348:H348" si="154">D349</f>
        <v>0</v>
      </c>
      <c r="E348" s="31">
        <f t="shared" si="154"/>
        <v>0</v>
      </c>
      <c r="F348" s="31">
        <f t="shared" si="154"/>
        <v>0</v>
      </c>
      <c r="G348" s="31">
        <f t="shared" si="154"/>
        <v>110000</v>
      </c>
      <c r="H348" s="31">
        <f t="shared" si="154"/>
        <v>0</v>
      </c>
      <c r="I348" s="115"/>
    </row>
    <row r="349" spans="1:9" x14ac:dyDescent="0.25">
      <c r="A349" s="131" t="s">
        <v>468</v>
      </c>
      <c r="B349" s="13" t="s">
        <v>59</v>
      </c>
      <c r="C349" s="14">
        <v>110000</v>
      </c>
      <c r="D349" s="32"/>
      <c r="E349" s="115"/>
      <c r="F349" s="115"/>
      <c r="G349" s="15">
        <v>110000</v>
      </c>
      <c r="H349" s="115"/>
      <c r="I349" s="115"/>
    </row>
    <row r="350" spans="1:9" x14ac:dyDescent="0.25">
      <c r="A350" s="131" t="s">
        <v>469</v>
      </c>
      <c r="B350" s="13" t="s">
        <v>61</v>
      </c>
      <c r="C350" s="14">
        <f>C351+C352</f>
        <v>90000</v>
      </c>
      <c r="D350" s="14">
        <f t="shared" ref="D350:H350" si="155">D351+D352</f>
        <v>0</v>
      </c>
      <c r="E350" s="14">
        <f t="shared" si="155"/>
        <v>0</v>
      </c>
      <c r="F350" s="14">
        <f t="shared" si="155"/>
        <v>0</v>
      </c>
      <c r="G350" s="14">
        <f t="shared" si="155"/>
        <v>90000</v>
      </c>
      <c r="H350" s="14">
        <f t="shared" si="155"/>
        <v>0</v>
      </c>
      <c r="I350" s="115"/>
    </row>
    <row r="351" spans="1:9" x14ac:dyDescent="0.25">
      <c r="A351" s="131" t="s">
        <v>470</v>
      </c>
      <c r="B351" s="13" t="s">
        <v>81</v>
      </c>
      <c r="C351" s="14">
        <v>90000</v>
      </c>
      <c r="D351" s="14"/>
      <c r="E351" s="115"/>
      <c r="F351" s="115"/>
      <c r="G351" s="14">
        <v>90000</v>
      </c>
      <c r="H351" s="115"/>
      <c r="I351" s="115"/>
    </row>
    <row r="352" spans="1:9" x14ac:dyDescent="0.25">
      <c r="A352" s="131" t="s">
        <v>471</v>
      </c>
      <c r="B352" s="13" t="s">
        <v>409</v>
      </c>
      <c r="C352" s="14">
        <v>0</v>
      </c>
      <c r="D352" s="32"/>
      <c r="E352" s="115"/>
      <c r="F352" s="115"/>
      <c r="G352" s="15"/>
      <c r="H352" s="115"/>
      <c r="I352" s="115"/>
    </row>
    <row r="353" spans="1:9" x14ac:dyDescent="0.25">
      <c r="A353" s="131" t="s">
        <v>472</v>
      </c>
      <c r="B353" s="13" t="s">
        <v>65</v>
      </c>
      <c r="C353" s="14">
        <f>C354</f>
        <v>1800000</v>
      </c>
      <c r="D353" s="14">
        <f t="shared" ref="D353:H353" si="156">D354</f>
        <v>0</v>
      </c>
      <c r="E353" s="14">
        <f t="shared" si="156"/>
        <v>0</v>
      </c>
      <c r="F353" s="14">
        <f t="shared" si="156"/>
        <v>0</v>
      </c>
      <c r="G353" s="14">
        <f t="shared" si="156"/>
        <v>1800000</v>
      </c>
      <c r="H353" s="14">
        <f t="shared" si="156"/>
        <v>0</v>
      </c>
      <c r="I353" s="115"/>
    </row>
    <row r="354" spans="1:9" x14ac:dyDescent="0.25">
      <c r="A354" s="131" t="s">
        <v>473</v>
      </c>
      <c r="B354" s="13" t="s">
        <v>67</v>
      </c>
      <c r="C354" s="14">
        <v>1800000</v>
      </c>
      <c r="D354" s="32"/>
      <c r="E354" s="115"/>
      <c r="F354" s="115"/>
      <c r="G354" s="15">
        <v>1800000</v>
      </c>
      <c r="H354" s="115"/>
      <c r="I354" s="115"/>
    </row>
    <row r="355" spans="1:9" x14ac:dyDescent="0.25">
      <c r="A355" s="46" t="s">
        <v>474</v>
      </c>
      <c r="B355" s="46" t="s">
        <v>475</v>
      </c>
      <c r="C355" s="47">
        <f>C356+C364</f>
        <v>6420000</v>
      </c>
      <c r="D355" s="47">
        <f t="shared" ref="D355:H355" si="157">D356+D364</f>
        <v>0</v>
      </c>
      <c r="E355" s="47">
        <f t="shared" si="157"/>
        <v>0</v>
      </c>
      <c r="F355" s="47">
        <f t="shared" si="157"/>
        <v>0</v>
      </c>
      <c r="G355" s="47">
        <f t="shared" si="157"/>
        <v>6419500</v>
      </c>
      <c r="H355" s="47">
        <f t="shared" si="157"/>
        <v>0</v>
      </c>
      <c r="I355" s="115"/>
    </row>
    <row r="356" spans="1:9" ht="15.75" thickBot="1" x14ac:dyDescent="0.3">
      <c r="A356" s="26" t="s">
        <v>476</v>
      </c>
      <c r="B356" s="26" t="s">
        <v>477</v>
      </c>
      <c r="C356" s="27">
        <f>C357</f>
        <v>2000000</v>
      </c>
      <c r="D356" s="27">
        <f t="shared" ref="D356:H356" si="158">D357</f>
        <v>0</v>
      </c>
      <c r="E356" s="27">
        <f t="shared" si="158"/>
        <v>0</v>
      </c>
      <c r="F356" s="27">
        <f t="shared" si="158"/>
        <v>0</v>
      </c>
      <c r="G356" s="27">
        <f t="shared" si="158"/>
        <v>1999500</v>
      </c>
      <c r="H356" s="27">
        <f t="shared" si="158"/>
        <v>0</v>
      </c>
      <c r="I356" s="115"/>
    </row>
    <row r="357" spans="1:9" ht="15.75" thickBot="1" x14ac:dyDescent="0.3">
      <c r="A357" s="129" t="s">
        <v>478</v>
      </c>
      <c r="B357" s="28" t="s">
        <v>54</v>
      </c>
      <c r="C357" s="29">
        <f>C358+C360+C362</f>
        <v>2000000</v>
      </c>
      <c r="D357" s="29">
        <f t="shared" ref="D357:H357" si="159">D358+D360+D362</f>
        <v>0</v>
      </c>
      <c r="E357" s="29">
        <f t="shared" si="159"/>
        <v>0</v>
      </c>
      <c r="F357" s="29">
        <f t="shared" si="159"/>
        <v>0</v>
      </c>
      <c r="G357" s="29">
        <f t="shared" si="159"/>
        <v>1999500</v>
      </c>
      <c r="H357" s="29">
        <f t="shared" si="159"/>
        <v>0</v>
      </c>
      <c r="I357" s="115"/>
    </row>
    <row r="358" spans="1:9" x14ac:dyDescent="0.25">
      <c r="A358" s="130" t="s">
        <v>479</v>
      </c>
      <c r="B358" s="30" t="s">
        <v>56</v>
      </c>
      <c r="C358" s="31">
        <f>C359</f>
        <v>270000</v>
      </c>
      <c r="D358" s="31">
        <f t="shared" ref="D358:H358" si="160">D359</f>
        <v>0</v>
      </c>
      <c r="E358" s="31">
        <f t="shared" si="160"/>
        <v>0</v>
      </c>
      <c r="F358" s="31">
        <f t="shared" si="160"/>
        <v>0</v>
      </c>
      <c r="G358" s="31">
        <f t="shared" si="160"/>
        <v>270000</v>
      </c>
      <c r="H358" s="31">
        <f t="shared" si="160"/>
        <v>0</v>
      </c>
      <c r="I358" s="115"/>
    </row>
    <row r="359" spans="1:9" x14ac:dyDescent="0.25">
      <c r="A359" s="131" t="s">
        <v>480</v>
      </c>
      <c r="B359" s="13" t="s">
        <v>58</v>
      </c>
      <c r="C359" s="14">
        <v>270000</v>
      </c>
      <c r="D359" s="32"/>
      <c r="E359" s="115"/>
      <c r="F359" s="115"/>
      <c r="G359" s="15">
        <v>270000</v>
      </c>
      <c r="H359" s="115"/>
      <c r="I359" s="115"/>
    </row>
    <row r="360" spans="1:9" x14ac:dyDescent="0.25">
      <c r="A360" s="131" t="s">
        <v>481</v>
      </c>
      <c r="B360" s="13" t="s">
        <v>61</v>
      </c>
      <c r="C360" s="14">
        <f>C361</f>
        <v>200000</v>
      </c>
      <c r="D360" s="14">
        <f t="shared" ref="D360:H360" si="161">D361</f>
        <v>0</v>
      </c>
      <c r="E360" s="14">
        <f t="shared" si="161"/>
        <v>0</v>
      </c>
      <c r="F360" s="14">
        <f t="shared" si="161"/>
        <v>0</v>
      </c>
      <c r="G360" s="14">
        <f t="shared" si="161"/>
        <v>199500</v>
      </c>
      <c r="H360" s="14">
        <f t="shared" si="161"/>
        <v>0</v>
      </c>
      <c r="I360" s="115"/>
    </row>
    <row r="361" spans="1:9" x14ac:dyDescent="0.25">
      <c r="A361" s="131" t="s">
        <v>482</v>
      </c>
      <c r="B361" s="13" t="s">
        <v>81</v>
      </c>
      <c r="C361" s="14">
        <v>200000</v>
      </c>
      <c r="D361" s="32"/>
      <c r="E361" s="115"/>
      <c r="F361" s="115"/>
      <c r="G361" s="15">
        <v>199500</v>
      </c>
      <c r="H361" s="115"/>
      <c r="I361" s="115"/>
    </row>
    <row r="362" spans="1:9" x14ac:dyDescent="0.25">
      <c r="A362" s="131" t="s">
        <v>483</v>
      </c>
      <c r="B362" s="13" t="s">
        <v>65</v>
      </c>
      <c r="C362" s="14">
        <f>C363</f>
        <v>1530000</v>
      </c>
      <c r="D362" s="14">
        <f t="shared" ref="D362:H362" si="162">D363</f>
        <v>0</v>
      </c>
      <c r="E362" s="14">
        <f t="shared" si="162"/>
        <v>0</v>
      </c>
      <c r="F362" s="14">
        <f t="shared" si="162"/>
        <v>0</v>
      </c>
      <c r="G362" s="14">
        <f t="shared" si="162"/>
        <v>1530000</v>
      </c>
      <c r="H362" s="14">
        <f t="shared" si="162"/>
        <v>0</v>
      </c>
      <c r="I362" s="115"/>
    </row>
    <row r="363" spans="1:9" x14ac:dyDescent="0.25">
      <c r="A363" s="131" t="s">
        <v>484</v>
      </c>
      <c r="B363" s="13" t="s">
        <v>67</v>
      </c>
      <c r="C363" s="14">
        <v>1530000</v>
      </c>
      <c r="D363" s="32"/>
      <c r="E363" s="115"/>
      <c r="F363" s="115"/>
      <c r="G363" s="15">
        <v>1530000</v>
      </c>
      <c r="H363" s="115"/>
      <c r="I363" s="115"/>
    </row>
    <row r="364" spans="1:9" ht="15.75" thickBot="1" x14ac:dyDescent="0.3">
      <c r="A364" s="107" t="s">
        <v>485</v>
      </c>
      <c r="B364" s="107" t="s">
        <v>486</v>
      </c>
      <c r="C364" s="108">
        <f>C365+C372</f>
        <v>4420000</v>
      </c>
      <c r="D364" s="108">
        <f t="shared" ref="D364:H364" si="163">D365+D372</f>
        <v>0</v>
      </c>
      <c r="E364" s="108">
        <f t="shared" si="163"/>
        <v>0</v>
      </c>
      <c r="F364" s="108">
        <f t="shared" si="163"/>
        <v>0</v>
      </c>
      <c r="G364" s="108">
        <f t="shared" si="163"/>
        <v>4420000</v>
      </c>
      <c r="H364" s="108">
        <f t="shared" si="163"/>
        <v>0</v>
      </c>
      <c r="I364" s="115"/>
    </row>
    <row r="365" spans="1:9" ht="15.75" thickBot="1" x14ac:dyDescent="0.3">
      <c r="A365" s="28" t="s">
        <v>487</v>
      </c>
      <c r="B365" s="28" t="s">
        <v>24</v>
      </c>
      <c r="C365" s="29">
        <f>C366</f>
        <v>1140000</v>
      </c>
      <c r="D365" s="29">
        <f t="shared" ref="D365:H366" si="164">D366</f>
        <v>0</v>
      </c>
      <c r="E365" s="29">
        <f t="shared" si="164"/>
        <v>0</v>
      </c>
      <c r="F365" s="29">
        <f t="shared" si="164"/>
        <v>0</v>
      </c>
      <c r="G365" s="29">
        <f t="shared" si="164"/>
        <v>1140000</v>
      </c>
      <c r="H365" s="29">
        <f t="shared" si="164"/>
        <v>0</v>
      </c>
      <c r="I365" s="115"/>
    </row>
    <row r="366" spans="1:9" x14ac:dyDescent="0.25">
      <c r="A366" s="30" t="s">
        <v>488</v>
      </c>
      <c r="B366" s="30" t="s">
        <v>73</v>
      </c>
      <c r="C366" s="31">
        <f>C367</f>
        <v>1140000</v>
      </c>
      <c r="D366" s="31">
        <f t="shared" si="164"/>
        <v>0</v>
      </c>
      <c r="E366" s="31">
        <f t="shared" si="164"/>
        <v>0</v>
      </c>
      <c r="F366" s="31">
        <f t="shared" si="164"/>
        <v>0</v>
      </c>
      <c r="G366" s="31">
        <f t="shared" si="164"/>
        <v>1140000</v>
      </c>
      <c r="H366" s="31">
        <f t="shared" si="164"/>
        <v>0</v>
      </c>
      <c r="I366" s="115"/>
    </row>
    <row r="367" spans="1:9" x14ac:dyDescent="0.25">
      <c r="A367" s="19" t="s">
        <v>489</v>
      </c>
      <c r="B367" s="19" t="s">
        <v>75</v>
      </c>
      <c r="C367" s="20">
        <v>1140000</v>
      </c>
      <c r="D367" s="4"/>
      <c r="E367" s="115"/>
      <c r="F367" s="115"/>
      <c r="G367" s="50">
        <v>1140000</v>
      </c>
      <c r="H367" s="115"/>
      <c r="I367" s="115"/>
    </row>
    <row r="368" spans="1:9" x14ac:dyDescent="0.25">
      <c r="A368" s="34"/>
      <c r="B368" s="34"/>
      <c r="C368" s="35"/>
      <c r="D368" s="96"/>
      <c r="E368" s="185"/>
      <c r="F368" s="185"/>
      <c r="G368" s="37"/>
      <c r="H368" s="185"/>
      <c r="I368" s="185"/>
    </row>
    <row r="369" spans="1:9" x14ac:dyDescent="0.25">
      <c r="A369" s="40"/>
      <c r="B369" s="40"/>
      <c r="C369" s="41"/>
      <c r="D369" s="97"/>
      <c r="E369" s="186"/>
      <c r="F369" s="186"/>
      <c r="G369" s="43"/>
      <c r="H369" s="186"/>
      <c r="I369" s="186"/>
    </row>
    <row r="370" spans="1:9" x14ac:dyDescent="0.25">
      <c r="A370" s="40"/>
      <c r="B370" s="40"/>
      <c r="C370" s="41"/>
      <c r="D370" s="97"/>
      <c r="E370" s="186"/>
      <c r="F370" s="186"/>
      <c r="G370" s="43"/>
      <c r="H370" s="186"/>
      <c r="I370" s="186">
        <v>11</v>
      </c>
    </row>
    <row r="371" spans="1:9" ht="15.75" thickBot="1" x14ac:dyDescent="0.3">
      <c r="A371" s="109">
        <v>1</v>
      </c>
      <c r="B371" s="109">
        <v>2</v>
      </c>
      <c r="C371" s="109">
        <v>3</v>
      </c>
      <c r="D371" s="109">
        <v>4</v>
      </c>
      <c r="E371" s="109">
        <v>5</v>
      </c>
      <c r="F371" s="109">
        <v>6</v>
      </c>
      <c r="G371" s="109">
        <v>7</v>
      </c>
      <c r="H371" s="109">
        <v>8</v>
      </c>
      <c r="I371" s="109">
        <v>9</v>
      </c>
    </row>
    <row r="372" spans="1:9" ht="15.75" thickBot="1" x14ac:dyDescent="0.3">
      <c r="A372" s="129" t="s">
        <v>490</v>
      </c>
      <c r="B372" s="28" t="s">
        <v>54</v>
      </c>
      <c r="C372" s="29">
        <f t="shared" ref="C372:H372" si="165">C373+C375+C377</f>
        <v>3280000</v>
      </c>
      <c r="D372" s="29">
        <f t="shared" si="165"/>
        <v>0</v>
      </c>
      <c r="E372" s="29">
        <f t="shared" si="165"/>
        <v>0</v>
      </c>
      <c r="F372" s="29">
        <f t="shared" si="165"/>
        <v>0</v>
      </c>
      <c r="G372" s="29">
        <f t="shared" si="165"/>
        <v>3280000</v>
      </c>
      <c r="H372" s="29">
        <f t="shared" si="165"/>
        <v>0</v>
      </c>
      <c r="I372" s="115"/>
    </row>
    <row r="373" spans="1:9" x14ac:dyDescent="0.25">
      <c r="A373" s="130" t="s">
        <v>491</v>
      </c>
      <c r="B373" s="30" t="s">
        <v>56</v>
      </c>
      <c r="C373" s="31">
        <f>C374</f>
        <v>530000</v>
      </c>
      <c r="D373" s="31">
        <f t="shared" ref="D373:H373" si="166">D374</f>
        <v>0</v>
      </c>
      <c r="E373" s="31">
        <f t="shared" si="166"/>
        <v>0</v>
      </c>
      <c r="F373" s="31">
        <f t="shared" si="166"/>
        <v>0</v>
      </c>
      <c r="G373" s="31">
        <f t="shared" si="166"/>
        <v>530000</v>
      </c>
      <c r="H373" s="31">
        <f t="shared" si="166"/>
        <v>0</v>
      </c>
      <c r="I373" s="115"/>
    </row>
    <row r="374" spans="1:9" x14ac:dyDescent="0.25">
      <c r="A374" s="131" t="s">
        <v>492</v>
      </c>
      <c r="B374" s="13" t="s">
        <v>58</v>
      </c>
      <c r="C374" s="14">
        <v>530000</v>
      </c>
      <c r="D374" s="32"/>
      <c r="E374" s="115"/>
      <c r="F374" s="115"/>
      <c r="G374" s="15">
        <v>530000</v>
      </c>
      <c r="H374" s="115"/>
      <c r="I374" s="115"/>
    </row>
    <row r="375" spans="1:9" x14ac:dyDescent="0.25">
      <c r="A375" s="131" t="s">
        <v>493</v>
      </c>
      <c r="B375" s="13" t="s">
        <v>61</v>
      </c>
      <c r="C375" s="14">
        <f>C376</f>
        <v>300000</v>
      </c>
      <c r="D375" s="14">
        <f t="shared" ref="D375:H375" si="167">D376</f>
        <v>0</v>
      </c>
      <c r="E375" s="14">
        <f t="shared" si="167"/>
        <v>0</v>
      </c>
      <c r="F375" s="14">
        <f t="shared" si="167"/>
        <v>0</v>
      </c>
      <c r="G375" s="14">
        <f t="shared" si="167"/>
        <v>300000</v>
      </c>
      <c r="H375" s="14">
        <f t="shared" si="167"/>
        <v>0</v>
      </c>
      <c r="I375" s="115"/>
    </row>
    <row r="376" spans="1:9" x14ac:dyDescent="0.25">
      <c r="A376" s="131" t="s">
        <v>494</v>
      </c>
      <c r="B376" s="13" t="s">
        <v>81</v>
      </c>
      <c r="C376" s="14">
        <v>300000</v>
      </c>
      <c r="D376" s="32"/>
      <c r="E376" s="115"/>
      <c r="F376" s="115"/>
      <c r="G376" s="15">
        <v>300000</v>
      </c>
      <c r="H376" s="115"/>
      <c r="I376" s="115"/>
    </row>
    <row r="377" spans="1:9" x14ac:dyDescent="0.25">
      <c r="A377" s="131" t="s">
        <v>495</v>
      </c>
      <c r="B377" s="13" t="s">
        <v>65</v>
      </c>
      <c r="C377" s="14">
        <f>C378</f>
        <v>2450000</v>
      </c>
      <c r="D377" s="14">
        <f t="shared" ref="D377:H377" si="168">D378</f>
        <v>0</v>
      </c>
      <c r="E377" s="14">
        <f t="shared" si="168"/>
        <v>0</v>
      </c>
      <c r="F377" s="14">
        <f t="shared" si="168"/>
        <v>0</v>
      </c>
      <c r="G377" s="14">
        <f t="shared" si="168"/>
        <v>2450000</v>
      </c>
      <c r="H377" s="14">
        <f t="shared" si="168"/>
        <v>0</v>
      </c>
      <c r="I377" s="115"/>
    </row>
    <row r="378" spans="1:9" x14ac:dyDescent="0.25">
      <c r="A378" s="131" t="s">
        <v>496</v>
      </c>
      <c r="B378" s="13" t="s">
        <v>103</v>
      </c>
      <c r="C378" s="14">
        <v>2450000</v>
      </c>
      <c r="D378" s="32"/>
      <c r="E378" s="115"/>
      <c r="F378" s="115"/>
      <c r="G378" s="15">
        <v>2450000</v>
      </c>
      <c r="H378" s="115"/>
      <c r="I378" s="115"/>
    </row>
    <row r="379" spans="1:9" x14ac:dyDescent="0.25">
      <c r="A379" s="46" t="s">
        <v>497</v>
      </c>
      <c r="B379" s="46" t="s">
        <v>498</v>
      </c>
      <c r="C379" s="47">
        <f t="shared" ref="C379:H379" si="169">C380+C388</f>
        <v>6800000</v>
      </c>
      <c r="D379" s="47">
        <f t="shared" si="169"/>
        <v>0</v>
      </c>
      <c r="E379" s="47">
        <f t="shared" si="169"/>
        <v>0</v>
      </c>
      <c r="F379" s="47">
        <f t="shared" si="169"/>
        <v>0</v>
      </c>
      <c r="G379" s="47">
        <f t="shared" si="169"/>
        <v>6800000</v>
      </c>
      <c r="H379" s="47">
        <f t="shared" si="169"/>
        <v>0</v>
      </c>
      <c r="I379" s="115"/>
    </row>
    <row r="380" spans="1:9" ht="15.75" thickBot="1" x14ac:dyDescent="0.3">
      <c r="A380" s="26" t="s">
        <v>499</v>
      </c>
      <c r="B380" s="26" t="s">
        <v>500</v>
      </c>
      <c r="C380" s="27">
        <f>C381</f>
        <v>2000000</v>
      </c>
      <c r="D380" s="27">
        <f t="shared" ref="D380:H380" si="170">D381</f>
        <v>0</v>
      </c>
      <c r="E380" s="27">
        <f t="shared" si="170"/>
        <v>0</v>
      </c>
      <c r="F380" s="27">
        <f t="shared" si="170"/>
        <v>0</v>
      </c>
      <c r="G380" s="27">
        <f t="shared" si="170"/>
        <v>2000000</v>
      </c>
      <c r="H380" s="27">
        <f t="shared" si="170"/>
        <v>0</v>
      </c>
      <c r="I380" s="115"/>
    </row>
    <row r="381" spans="1:9" ht="15.75" thickBot="1" x14ac:dyDescent="0.3">
      <c r="A381" s="129" t="s">
        <v>501</v>
      </c>
      <c r="B381" s="28" t="s">
        <v>54</v>
      </c>
      <c r="C381" s="29">
        <f>C382+C384+C386</f>
        <v>2000000</v>
      </c>
      <c r="D381" s="29">
        <f t="shared" ref="D381:H381" si="171">D382+D384+D386</f>
        <v>0</v>
      </c>
      <c r="E381" s="29">
        <f t="shared" si="171"/>
        <v>0</v>
      </c>
      <c r="F381" s="29">
        <f t="shared" si="171"/>
        <v>0</v>
      </c>
      <c r="G381" s="29">
        <f t="shared" si="171"/>
        <v>2000000</v>
      </c>
      <c r="H381" s="29">
        <f t="shared" si="171"/>
        <v>0</v>
      </c>
      <c r="I381" s="115"/>
    </row>
    <row r="382" spans="1:9" x14ac:dyDescent="0.25">
      <c r="A382" s="130" t="s">
        <v>502</v>
      </c>
      <c r="B382" s="30" t="s">
        <v>56</v>
      </c>
      <c r="C382" s="31">
        <f>C383</f>
        <v>525000</v>
      </c>
      <c r="D382" s="31">
        <f t="shared" ref="D382:H382" si="172">D383</f>
        <v>0</v>
      </c>
      <c r="E382" s="31">
        <f t="shared" si="172"/>
        <v>0</v>
      </c>
      <c r="F382" s="31">
        <f t="shared" si="172"/>
        <v>0</v>
      </c>
      <c r="G382" s="31">
        <f t="shared" si="172"/>
        <v>525000</v>
      </c>
      <c r="H382" s="31">
        <f t="shared" si="172"/>
        <v>0</v>
      </c>
      <c r="I382" s="115"/>
    </row>
    <row r="383" spans="1:9" x14ac:dyDescent="0.25">
      <c r="A383" s="131" t="s">
        <v>503</v>
      </c>
      <c r="B383" s="13" t="s">
        <v>58</v>
      </c>
      <c r="C383" s="14">
        <v>525000</v>
      </c>
      <c r="D383" s="2"/>
      <c r="E383" s="115"/>
      <c r="F383" s="115"/>
      <c r="G383" s="15">
        <v>525000</v>
      </c>
      <c r="H383" s="115"/>
      <c r="I383" s="115"/>
    </row>
    <row r="384" spans="1:9" x14ac:dyDescent="0.25">
      <c r="A384" s="131" t="s">
        <v>504</v>
      </c>
      <c r="B384" s="13" t="s">
        <v>61</v>
      </c>
      <c r="C384" s="14">
        <f>C385</f>
        <v>200000</v>
      </c>
      <c r="D384" s="14">
        <f t="shared" ref="D384:H384" si="173">D385</f>
        <v>0</v>
      </c>
      <c r="E384" s="14">
        <f t="shared" si="173"/>
        <v>0</v>
      </c>
      <c r="F384" s="14">
        <f t="shared" si="173"/>
        <v>0</v>
      </c>
      <c r="G384" s="14">
        <f t="shared" si="173"/>
        <v>200000</v>
      </c>
      <c r="H384" s="14">
        <f t="shared" si="173"/>
        <v>0</v>
      </c>
      <c r="I384" s="115"/>
    </row>
    <row r="385" spans="1:9" x14ac:dyDescent="0.25">
      <c r="A385" s="131" t="s">
        <v>505</v>
      </c>
      <c r="B385" s="13" t="s">
        <v>81</v>
      </c>
      <c r="C385" s="14">
        <v>200000</v>
      </c>
      <c r="D385" s="32"/>
      <c r="E385" s="115"/>
      <c r="F385" s="115"/>
      <c r="G385" s="15">
        <v>200000</v>
      </c>
      <c r="H385" s="115"/>
      <c r="I385" s="115"/>
    </row>
    <row r="386" spans="1:9" x14ac:dyDescent="0.25">
      <c r="A386" s="131" t="s">
        <v>506</v>
      </c>
      <c r="B386" s="13" t="s">
        <v>65</v>
      </c>
      <c r="C386" s="14">
        <f>C387</f>
        <v>1275000</v>
      </c>
      <c r="D386" s="14">
        <f t="shared" ref="D386:H386" si="174">D387</f>
        <v>0</v>
      </c>
      <c r="E386" s="14">
        <f t="shared" si="174"/>
        <v>0</v>
      </c>
      <c r="F386" s="14">
        <f t="shared" si="174"/>
        <v>0</v>
      </c>
      <c r="G386" s="14">
        <f t="shared" si="174"/>
        <v>1275000</v>
      </c>
      <c r="H386" s="14">
        <f t="shared" si="174"/>
        <v>0</v>
      </c>
      <c r="I386" s="115"/>
    </row>
    <row r="387" spans="1:9" x14ac:dyDescent="0.25">
      <c r="A387" s="131" t="s">
        <v>507</v>
      </c>
      <c r="B387" s="13" t="s">
        <v>103</v>
      </c>
      <c r="C387" s="14">
        <v>1275000</v>
      </c>
      <c r="D387" s="32"/>
      <c r="E387" s="115"/>
      <c r="F387" s="115"/>
      <c r="G387" s="15">
        <v>1275000</v>
      </c>
      <c r="H387" s="115"/>
      <c r="I387" s="115"/>
    </row>
    <row r="388" spans="1:9" ht="15.75" thickBot="1" x14ac:dyDescent="0.3">
      <c r="A388" s="26" t="s">
        <v>508</v>
      </c>
      <c r="B388" s="26" t="s">
        <v>509</v>
      </c>
      <c r="C388" s="27">
        <f>C389+C392</f>
        <v>4800000</v>
      </c>
      <c r="D388" s="27">
        <f t="shared" ref="D388:H388" si="175">D389+D392</f>
        <v>0</v>
      </c>
      <c r="E388" s="27">
        <f t="shared" si="175"/>
        <v>0</v>
      </c>
      <c r="F388" s="27">
        <f t="shared" si="175"/>
        <v>0</v>
      </c>
      <c r="G388" s="27">
        <f t="shared" si="175"/>
        <v>4800000</v>
      </c>
      <c r="H388" s="27">
        <f t="shared" si="175"/>
        <v>0</v>
      </c>
      <c r="I388" s="115"/>
    </row>
    <row r="389" spans="1:9" ht="15.75" thickBot="1" x14ac:dyDescent="0.3">
      <c r="A389" s="28" t="s">
        <v>510</v>
      </c>
      <c r="B389" s="28" t="s">
        <v>24</v>
      </c>
      <c r="C389" s="29">
        <f>C390</f>
        <v>625000</v>
      </c>
      <c r="D389" s="29">
        <f t="shared" ref="D389:H390" si="176">D390</f>
        <v>0</v>
      </c>
      <c r="E389" s="29">
        <f t="shared" si="176"/>
        <v>0</v>
      </c>
      <c r="F389" s="29">
        <f t="shared" si="176"/>
        <v>0</v>
      </c>
      <c r="G389" s="29">
        <f t="shared" si="176"/>
        <v>625000</v>
      </c>
      <c r="H389" s="29">
        <f t="shared" si="176"/>
        <v>0</v>
      </c>
      <c r="I389" s="115"/>
    </row>
    <row r="390" spans="1:9" x14ac:dyDescent="0.25">
      <c r="A390" s="30" t="s">
        <v>511</v>
      </c>
      <c r="B390" s="30" t="s">
        <v>73</v>
      </c>
      <c r="C390" s="31">
        <f>C391</f>
        <v>625000</v>
      </c>
      <c r="D390" s="31">
        <f t="shared" si="176"/>
        <v>0</v>
      </c>
      <c r="E390" s="31">
        <f t="shared" si="176"/>
        <v>0</v>
      </c>
      <c r="F390" s="31">
        <f t="shared" si="176"/>
        <v>0</v>
      </c>
      <c r="G390" s="31">
        <f t="shared" si="176"/>
        <v>625000</v>
      </c>
      <c r="H390" s="31">
        <f t="shared" si="176"/>
        <v>0</v>
      </c>
      <c r="I390" s="115"/>
    </row>
    <row r="391" spans="1:9" ht="15.75" thickBot="1" x14ac:dyDescent="0.3">
      <c r="A391" s="19" t="s">
        <v>512</v>
      </c>
      <c r="B391" s="19" t="s">
        <v>75</v>
      </c>
      <c r="C391" s="20">
        <v>625000</v>
      </c>
      <c r="D391" s="4"/>
      <c r="E391" s="115"/>
      <c r="F391" s="115"/>
      <c r="G391" s="50">
        <v>625000</v>
      </c>
      <c r="H391" s="115"/>
      <c r="I391" s="115"/>
    </row>
    <row r="392" spans="1:9" ht="15.75" thickBot="1" x14ac:dyDescent="0.3">
      <c r="A392" s="28" t="s">
        <v>513</v>
      </c>
      <c r="B392" s="28" t="s">
        <v>54</v>
      </c>
      <c r="C392" s="29">
        <f>C393+C395+C397+C400+C403</f>
        <v>4175000</v>
      </c>
      <c r="D392" s="29">
        <f t="shared" ref="D392:H392" si="177">D393+D395+D397+D400+D403</f>
        <v>0</v>
      </c>
      <c r="E392" s="29">
        <f t="shared" si="177"/>
        <v>0</v>
      </c>
      <c r="F392" s="29">
        <f t="shared" si="177"/>
        <v>0</v>
      </c>
      <c r="G392" s="29">
        <f t="shared" si="177"/>
        <v>4175000</v>
      </c>
      <c r="H392" s="29">
        <f t="shared" si="177"/>
        <v>0</v>
      </c>
      <c r="I392" s="115"/>
    </row>
    <row r="393" spans="1:9" x14ac:dyDescent="0.25">
      <c r="A393" s="30" t="s">
        <v>514</v>
      </c>
      <c r="B393" s="30" t="s">
        <v>56</v>
      </c>
      <c r="C393" s="31">
        <f>C394</f>
        <v>480000</v>
      </c>
      <c r="D393" s="31">
        <f t="shared" ref="D393:H393" si="178">D394</f>
        <v>0</v>
      </c>
      <c r="E393" s="31">
        <f t="shared" si="178"/>
        <v>0</v>
      </c>
      <c r="F393" s="31">
        <f t="shared" si="178"/>
        <v>0</v>
      </c>
      <c r="G393" s="31">
        <f t="shared" si="178"/>
        <v>480000</v>
      </c>
      <c r="H393" s="31">
        <f t="shared" si="178"/>
        <v>0</v>
      </c>
      <c r="I393" s="115"/>
    </row>
    <row r="394" spans="1:9" x14ac:dyDescent="0.25">
      <c r="A394" s="13" t="s">
        <v>515</v>
      </c>
      <c r="B394" s="13" t="s">
        <v>58</v>
      </c>
      <c r="C394" s="14">
        <v>480000</v>
      </c>
      <c r="D394" s="2"/>
      <c r="E394" s="115"/>
      <c r="F394" s="115"/>
      <c r="G394" s="121">
        <v>480000</v>
      </c>
      <c r="H394" s="115"/>
      <c r="I394" s="115"/>
    </row>
    <row r="395" spans="1:9" x14ac:dyDescent="0.25">
      <c r="A395" s="13" t="s">
        <v>516</v>
      </c>
      <c r="B395" s="13" t="s">
        <v>517</v>
      </c>
      <c r="C395" s="14">
        <f>C396</f>
        <v>200000</v>
      </c>
      <c r="D395" s="14">
        <f t="shared" ref="D395:H395" si="179">D396</f>
        <v>0</v>
      </c>
      <c r="E395" s="14">
        <f t="shared" si="179"/>
        <v>0</v>
      </c>
      <c r="F395" s="14">
        <f t="shared" si="179"/>
        <v>0</v>
      </c>
      <c r="G395" s="14">
        <f t="shared" si="179"/>
        <v>200000</v>
      </c>
      <c r="H395" s="14">
        <f t="shared" si="179"/>
        <v>0</v>
      </c>
      <c r="I395" s="115"/>
    </row>
    <row r="396" spans="1:9" x14ac:dyDescent="0.25">
      <c r="A396" s="13" t="s">
        <v>518</v>
      </c>
      <c r="B396" s="13" t="s">
        <v>519</v>
      </c>
      <c r="C396" s="14">
        <v>200000</v>
      </c>
      <c r="D396" s="2"/>
      <c r="E396" s="115"/>
      <c r="F396" s="115"/>
      <c r="G396" s="121">
        <v>200000</v>
      </c>
      <c r="H396" s="115"/>
      <c r="I396" s="115"/>
    </row>
    <row r="397" spans="1:9" x14ac:dyDescent="0.25">
      <c r="A397" s="13" t="s">
        <v>520</v>
      </c>
      <c r="B397" s="13" t="s">
        <v>61</v>
      </c>
      <c r="C397" s="14">
        <f>C398+C399</f>
        <v>400000</v>
      </c>
      <c r="D397" s="14">
        <f t="shared" ref="D397:H397" si="180">D398+D399</f>
        <v>0</v>
      </c>
      <c r="E397" s="14">
        <f t="shared" si="180"/>
        <v>0</v>
      </c>
      <c r="F397" s="14">
        <f t="shared" si="180"/>
        <v>0</v>
      </c>
      <c r="G397" s="14">
        <f t="shared" si="180"/>
        <v>400000</v>
      </c>
      <c r="H397" s="14">
        <f t="shared" si="180"/>
        <v>0</v>
      </c>
      <c r="I397" s="115"/>
    </row>
    <row r="398" spans="1:9" x14ac:dyDescent="0.25">
      <c r="A398" s="13" t="s">
        <v>521</v>
      </c>
      <c r="B398" s="13" t="s">
        <v>81</v>
      </c>
      <c r="C398" s="14">
        <v>300000</v>
      </c>
      <c r="D398" s="2"/>
      <c r="E398" s="115"/>
      <c r="F398" s="115"/>
      <c r="G398" s="121">
        <v>300000</v>
      </c>
      <c r="H398" s="115"/>
      <c r="I398" s="115"/>
    </row>
    <row r="399" spans="1:9" x14ac:dyDescent="0.25">
      <c r="A399" s="13" t="s">
        <v>522</v>
      </c>
      <c r="B399" s="13" t="s">
        <v>409</v>
      </c>
      <c r="C399" s="14">
        <v>100000</v>
      </c>
      <c r="D399" s="2"/>
      <c r="E399" s="115"/>
      <c r="F399" s="115"/>
      <c r="G399" s="121">
        <v>100000</v>
      </c>
      <c r="H399" s="115"/>
      <c r="I399" s="115"/>
    </row>
    <row r="400" spans="1:9" x14ac:dyDescent="0.25">
      <c r="A400" s="13" t="s">
        <v>523</v>
      </c>
      <c r="B400" s="13" t="s">
        <v>524</v>
      </c>
      <c r="C400" s="14">
        <f>C401+C402</f>
        <v>800000</v>
      </c>
      <c r="D400" s="14">
        <f t="shared" ref="D400:H400" si="181">D401+D402</f>
        <v>0</v>
      </c>
      <c r="E400" s="14">
        <f t="shared" si="181"/>
        <v>0</v>
      </c>
      <c r="F400" s="14">
        <f t="shared" si="181"/>
        <v>0</v>
      </c>
      <c r="G400" s="14">
        <f t="shared" si="181"/>
        <v>800000</v>
      </c>
      <c r="H400" s="14">
        <f t="shared" si="181"/>
        <v>0</v>
      </c>
      <c r="I400" s="115"/>
    </row>
    <row r="401" spans="1:9" x14ac:dyDescent="0.25">
      <c r="A401" s="13" t="s">
        <v>525</v>
      </c>
      <c r="B401" s="13" t="s">
        <v>526</v>
      </c>
      <c r="C401" s="14">
        <v>500000</v>
      </c>
      <c r="D401" s="2"/>
      <c r="E401" s="115"/>
      <c r="F401" s="115"/>
      <c r="G401" s="121">
        <v>500000</v>
      </c>
      <c r="H401" s="115"/>
      <c r="I401" s="115"/>
    </row>
    <row r="402" spans="1:9" x14ac:dyDescent="0.25">
      <c r="A402" s="13" t="s">
        <v>527</v>
      </c>
      <c r="B402" s="13" t="s">
        <v>528</v>
      </c>
      <c r="C402" s="14">
        <v>300000</v>
      </c>
      <c r="D402" s="2"/>
      <c r="E402" s="115"/>
      <c r="F402" s="115"/>
      <c r="G402" s="121">
        <v>300000</v>
      </c>
      <c r="H402" s="115"/>
      <c r="I402" s="115"/>
    </row>
    <row r="403" spans="1:9" x14ac:dyDescent="0.25">
      <c r="A403" s="13" t="s">
        <v>529</v>
      </c>
      <c r="B403" s="13" t="s">
        <v>65</v>
      </c>
      <c r="C403" s="14">
        <f>C404</f>
        <v>2295000</v>
      </c>
      <c r="D403" s="14">
        <f t="shared" ref="D403:H403" si="182">D404</f>
        <v>0</v>
      </c>
      <c r="E403" s="14">
        <f t="shared" si="182"/>
        <v>0</v>
      </c>
      <c r="F403" s="14">
        <f t="shared" si="182"/>
        <v>0</v>
      </c>
      <c r="G403" s="14">
        <f t="shared" si="182"/>
        <v>2295000</v>
      </c>
      <c r="H403" s="14">
        <f t="shared" si="182"/>
        <v>0</v>
      </c>
      <c r="I403" s="115"/>
    </row>
    <row r="404" spans="1:9" x14ac:dyDescent="0.25">
      <c r="A404" s="19" t="s">
        <v>530</v>
      </c>
      <c r="B404" s="19" t="s">
        <v>103</v>
      </c>
      <c r="C404" s="20">
        <v>2295000</v>
      </c>
      <c r="D404" s="3"/>
      <c r="E404" s="115"/>
      <c r="F404" s="115"/>
      <c r="G404" s="147">
        <v>2295000</v>
      </c>
      <c r="H404" s="115"/>
      <c r="I404" s="115"/>
    </row>
    <row r="405" spans="1:9" x14ac:dyDescent="0.25">
      <c r="A405" s="34"/>
      <c r="B405" s="34"/>
      <c r="C405" s="35"/>
      <c r="D405" s="36"/>
      <c r="E405" s="185"/>
      <c r="F405" s="185"/>
      <c r="G405" s="71"/>
      <c r="H405" s="185"/>
      <c r="I405" s="185"/>
    </row>
    <row r="406" spans="1:9" x14ac:dyDescent="0.25">
      <c r="A406" s="40"/>
      <c r="B406" s="40"/>
      <c r="C406" s="41"/>
      <c r="D406" s="42"/>
      <c r="E406" s="186"/>
      <c r="F406" s="186"/>
      <c r="G406" s="72"/>
      <c r="H406" s="186"/>
      <c r="I406" s="186"/>
    </row>
    <row r="407" spans="1:9" x14ac:dyDescent="0.25">
      <c r="A407" s="40"/>
      <c r="B407" s="40"/>
      <c r="C407" s="41"/>
      <c r="D407" s="42"/>
      <c r="E407" s="186"/>
      <c r="F407" s="186"/>
      <c r="G407" s="72"/>
      <c r="H407" s="186"/>
      <c r="I407" s="186">
        <v>12</v>
      </c>
    </row>
    <row r="408" spans="1:9" x14ac:dyDescent="0.25">
      <c r="A408" s="109">
        <v>1</v>
      </c>
      <c r="B408" s="109">
        <v>2</v>
      </c>
      <c r="C408" s="109">
        <v>3</v>
      </c>
      <c r="D408" s="109">
        <v>4</v>
      </c>
      <c r="E408" s="109">
        <v>5</v>
      </c>
      <c r="F408" s="109">
        <v>6</v>
      </c>
      <c r="G408" s="109">
        <v>7</v>
      </c>
      <c r="H408" s="109">
        <v>8</v>
      </c>
      <c r="I408" s="109">
        <v>9</v>
      </c>
    </row>
    <row r="409" spans="1:9" x14ac:dyDescent="0.25">
      <c r="A409" s="46" t="s">
        <v>531</v>
      </c>
      <c r="B409" s="46" t="s">
        <v>532</v>
      </c>
      <c r="C409" s="47">
        <f t="shared" ref="C409:H409" si="183">C410+C418</f>
        <v>5000000</v>
      </c>
      <c r="D409" s="47">
        <f t="shared" si="183"/>
        <v>0</v>
      </c>
      <c r="E409" s="47">
        <f t="shared" si="183"/>
        <v>0</v>
      </c>
      <c r="F409" s="47">
        <f t="shared" si="183"/>
        <v>0</v>
      </c>
      <c r="G409" s="47">
        <f t="shared" si="183"/>
        <v>4999750</v>
      </c>
      <c r="H409" s="47">
        <f t="shared" si="183"/>
        <v>0</v>
      </c>
      <c r="I409" s="115"/>
    </row>
    <row r="410" spans="1:9" ht="15.75" thickBot="1" x14ac:dyDescent="0.3">
      <c r="A410" s="26" t="s">
        <v>533</v>
      </c>
      <c r="B410" s="26" t="s">
        <v>534</v>
      </c>
      <c r="C410" s="27">
        <f>C411</f>
        <v>2000000</v>
      </c>
      <c r="D410" s="27">
        <f t="shared" ref="D410:H410" si="184">D411</f>
        <v>0</v>
      </c>
      <c r="E410" s="27">
        <f t="shared" si="184"/>
        <v>0</v>
      </c>
      <c r="F410" s="27">
        <f t="shared" si="184"/>
        <v>0</v>
      </c>
      <c r="G410" s="27">
        <f t="shared" si="184"/>
        <v>2000000</v>
      </c>
      <c r="H410" s="27">
        <f t="shared" si="184"/>
        <v>0</v>
      </c>
      <c r="I410" s="115"/>
    </row>
    <row r="411" spans="1:9" ht="15.75" thickBot="1" x14ac:dyDescent="0.3">
      <c r="A411" s="129" t="s">
        <v>535</v>
      </c>
      <c r="B411" s="28" t="s">
        <v>54</v>
      </c>
      <c r="C411" s="29">
        <f t="shared" ref="C411:H411" si="185">C412+C414+C416</f>
        <v>2000000</v>
      </c>
      <c r="D411" s="29">
        <f t="shared" si="185"/>
        <v>0</v>
      </c>
      <c r="E411" s="29">
        <f t="shared" si="185"/>
        <v>0</v>
      </c>
      <c r="F411" s="29">
        <f t="shared" si="185"/>
        <v>0</v>
      </c>
      <c r="G411" s="29">
        <f t="shared" si="185"/>
        <v>2000000</v>
      </c>
      <c r="H411" s="29">
        <f t="shared" si="185"/>
        <v>0</v>
      </c>
      <c r="I411" s="115"/>
    </row>
    <row r="412" spans="1:9" x14ac:dyDescent="0.25">
      <c r="A412" s="130" t="s">
        <v>536</v>
      </c>
      <c r="B412" s="30" t="s">
        <v>56</v>
      </c>
      <c r="C412" s="31">
        <f>C413</f>
        <v>550000</v>
      </c>
      <c r="D412" s="31">
        <f t="shared" ref="D412:H412" si="186">D413</f>
        <v>0</v>
      </c>
      <c r="E412" s="31">
        <f t="shared" si="186"/>
        <v>0</v>
      </c>
      <c r="F412" s="31">
        <f t="shared" si="186"/>
        <v>0</v>
      </c>
      <c r="G412" s="31">
        <f t="shared" si="186"/>
        <v>550000</v>
      </c>
      <c r="H412" s="31">
        <f t="shared" si="186"/>
        <v>0</v>
      </c>
      <c r="I412" s="115"/>
    </row>
    <row r="413" spans="1:9" x14ac:dyDescent="0.25">
      <c r="A413" s="131" t="s">
        <v>537</v>
      </c>
      <c r="B413" s="13" t="s">
        <v>58</v>
      </c>
      <c r="C413" s="14">
        <v>550000</v>
      </c>
      <c r="D413" s="2"/>
      <c r="E413" s="115"/>
      <c r="F413" s="115"/>
      <c r="G413" s="15">
        <v>550000</v>
      </c>
      <c r="H413" s="115"/>
      <c r="I413" s="115"/>
    </row>
    <row r="414" spans="1:9" x14ac:dyDescent="0.25">
      <c r="A414" s="131" t="s">
        <v>538</v>
      </c>
      <c r="B414" s="13" t="s">
        <v>61</v>
      </c>
      <c r="C414" s="14">
        <f>C415</f>
        <v>450000</v>
      </c>
      <c r="D414" s="14">
        <f t="shared" ref="D414:H414" si="187">D415</f>
        <v>0</v>
      </c>
      <c r="E414" s="14">
        <f t="shared" si="187"/>
        <v>0</v>
      </c>
      <c r="F414" s="14">
        <f t="shared" si="187"/>
        <v>0</v>
      </c>
      <c r="G414" s="14">
        <f t="shared" si="187"/>
        <v>450000</v>
      </c>
      <c r="H414" s="14">
        <f t="shared" si="187"/>
        <v>0</v>
      </c>
      <c r="I414" s="115"/>
    </row>
    <row r="415" spans="1:9" x14ac:dyDescent="0.25">
      <c r="A415" s="131" t="s">
        <v>539</v>
      </c>
      <c r="B415" s="13" t="s">
        <v>81</v>
      </c>
      <c r="C415" s="14">
        <v>450000</v>
      </c>
      <c r="D415" s="2"/>
      <c r="E415" s="115"/>
      <c r="F415" s="115"/>
      <c r="G415" s="15">
        <v>450000</v>
      </c>
      <c r="H415" s="115"/>
      <c r="I415" s="115"/>
    </row>
    <row r="416" spans="1:9" x14ac:dyDescent="0.25">
      <c r="A416" s="131" t="s">
        <v>540</v>
      </c>
      <c r="B416" s="13" t="s">
        <v>65</v>
      </c>
      <c r="C416" s="14">
        <f>C417</f>
        <v>1000000</v>
      </c>
      <c r="D416" s="14">
        <f t="shared" ref="D416:H416" si="188">D417</f>
        <v>0</v>
      </c>
      <c r="E416" s="14">
        <f t="shared" si="188"/>
        <v>0</v>
      </c>
      <c r="F416" s="14">
        <f t="shared" si="188"/>
        <v>0</v>
      </c>
      <c r="G416" s="14">
        <f t="shared" si="188"/>
        <v>1000000</v>
      </c>
      <c r="H416" s="14">
        <f t="shared" si="188"/>
        <v>0</v>
      </c>
      <c r="I416" s="115"/>
    </row>
    <row r="417" spans="1:9" x14ac:dyDescent="0.25">
      <c r="A417" s="131" t="s">
        <v>541</v>
      </c>
      <c r="B417" s="13" t="s">
        <v>103</v>
      </c>
      <c r="C417" s="14">
        <v>1000000</v>
      </c>
      <c r="D417" s="32"/>
      <c r="E417" s="115"/>
      <c r="F417" s="115"/>
      <c r="G417" s="15">
        <v>1000000</v>
      </c>
      <c r="H417" s="115"/>
      <c r="I417" s="115"/>
    </row>
    <row r="418" spans="1:9" ht="15.75" thickBot="1" x14ac:dyDescent="0.3">
      <c r="A418" s="26" t="s">
        <v>542</v>
      </c>
      <c r="B418" s="26" t="s">
        <v>543</v>
      </c>
      <c r="C418" s="27">
        <f>C419</f>
        <v>3000000</v>
      </c>
      <c r="D418" s="27">
        <f t="shared" ref="D418:H418" si="189">D419</f>
        <v>0</v>
      </c>
      <c r="E418" s="27">
        <f t="shared" si="189"/>
        <v>0</v>
      </c>
      <c r="F418" s="27">
        <f t="shared" si="189"/>
        <v>0</v>
      </c>
      <c r="G418" s="27">
        <f t="shared" si="189"/>
        <v>2999750</v>
      </c>
      <c r="H418" s="27">
        <f t="shared" si="189"/>
        <v>0</v>
      </c>
      <c r="I418" s="115"/>
    </row>
    <row r="419" spans="1:9" ht="15.75" thickBot="1" x14ac:dyDescent="0.3">
      <c r="A419" s="129" t="s">
        <v>544</v>
      </c>
      <c r="B419" s="28" t="s">
        <v>54</v>
      </c>
      <c r="C419" s="29">
        <f>C420+C422+C424</f>
        <v>3000000</v>
      </c>
      <c r="D419" s="29">
        <f t="shared" ref="D419:H419" si="190">D420+D422+D424</f>
        <v>0</v>
      </c>
      <c r="E419" s="29">
        <f t="shared" si="190"/>
        <v>0</v>
      </c>
      <c r="F419" s="29">
        <f t="shared" si="190"/>
        <v>0</v>
      </c>
      <c r="G419" s="29">
        <f t="shared" si="190"/>
        <v>2999750</v>
      </c>
      <c r="H419" s="29">
        <f t="shared" si="190"/>
        <v>0</v>
      </c>
      <c r="I419" s="115"/>
    </row>
    <row r="420" spans="1:9" x14ac:dyDescent="0.25">
      <c r="A420" s="130" t="s">
        <v>545</v>
      </c>
      <c r="B420" s="30" t="s">
        <v>56</v>
      </c>
      <c r="C420" s="31">
        <f>C421</f>
        <v>940000</v>
      </c>
      <c r="D420" s="31">
        <f t="shared" ref="D420:H420" si="191">D421</f>
        <v>0</v>
      </c>
      <c r="E420" s="31">
        <f t="shared" si="191"/>
        <v>0</v>
      </c>
      <c r="F420" s="31">
        <f t="shared" si="191"/>
        <v>0</v>
      </c>
      <c r="G420" s="31">
        <f t="shared" si="191"/>
        <v>940000</v>
      </c>
      <c r="H420" s="31">
        <f t="shared" si="191"/>
        <v>0</v>
      </c>
      <c r="I420" s="115"/>
    </row>
    <row r="421" spans="1:9" x14ac:dyDescent="0.25">
      <c r="A421" s="131" t="s">
        <v>546</v>
      </c>
      <c r="B421" s="13" t="s">
        <v>58</v>
      </c>
      <c r="C421" s="14">
        <v>940000</v>
      </c>
      <c r="D421" s="2"/>
      <c r="E421" s="115"/>
      <c r="F421" s="115"/>
      <c r="G421" s="15">
        <v>940000</v>
      </c>
      <c r="H421" s="115"/>
      <c r="I421" s="115"/>
    </row>
    <row r="422" spans="1:9" x14ac:dyDescent="0.25">
      <c r="A422" s="131" t="s">
        <v>547</v>
      </c>
      <c r="B422" s="13" t="s">
        <v>61</v>
      </c>
      <c r="C422" s="14">
        <f>C423</f>
        <v>100000</v>
      </c>
      <c r="D422" s="14">
        <f t="shared" ref="D422:H422" si="192">D423</f>
        <v>0</v>
      </c>
      <c r="E422" s="14">
        <f t="shared" si="192"/>
        <v>0</v>
      </c>
      <c r="F422" s="14">
        <f t="shared" si="192"/>
        <v>0</v>
      </c>
      <c r="G422" s="14">
        <f t="shared" si="192"/>
        <v>99750</v>
      </c>
      <c r="H422" s="14">
        <f t="shared" si="192"/>
        <v>0</v>
      </c>
      <c r="I422" s="115"/>
    </row>
    <row r="423" spans="1:9" x14ac:dyDescent="0.25">
      <c r="A423" s="131" t="s">
        <v>548</v>
      </c>
      <c r="B423" s="13" t="s">
        <v>81</v>
      </c>
      <c r="C423" s="14">
        <v>100000</v>
      </c>
      <c r="D423" s="32"/>
      <c r="E423" s="115"/>
      <c r="F423" s="115"/>
      <c r="G423" s="121">
        <v>99750</v>
      </c>
      <c r="H423" s="115"/>
      <c r="I423" s="115"/>
    </row>
    <row r="424" spans="1:9" x14ac:dyDescent="0.25">
      <c r="A424" s="131" t="s">
        <v>549</v>
      </c>
      <c r="B424" s="13" t="s">
        <v>65</v>
      </c>
      <c r="C424" s="14">
        <f>C425</f>
        <v>1960000</v>
      </c>
      <c r="D424" s="14">
        <f t="shared" ref="D424:H424" si="193">D425</f>
        <v>0</v>
      </c>
      <c r="E424" s="14">
        <f t="shared" si="193"/>
        <v>0</v>
      </c>
      <c r="F424" s="14">
        <f t="shared" si="193"/>
        <v>0</v>
      </c>
      <c r="G424" s="14">
        <f t="shared" si="193"/>
        <v>1960000</v>
      </c>
      <c r="H424" s="14">
        <f t="shared" si="193"/>
        <v>0</v>
      </c>
      <c r="I424" s="115"/>
    </row>
    <row r="425" spans="1:9" x14ac:dyDescent="0.25">
      <c r="A425" s="131" t="s">
        <v>550</v>
      </c>
      <c r="B425" s="13" t="s">
        <v>103</v>
      </c>
      <c r="C425" s="14">
        <v>1960000</v>
      </c>
      <c r="D425" s="32"/>
      <c r="E425" s="133"/>
      <c r="F425" s="133"/>
      <c r="G425" s="15">
        <v>1960000</v>
      </c>
      <c r="H425" s="133"/>
      <c r="I425" s="133"/>
    </row>
    <row r="427" spans="1:9" x14ac:dyDescent="0.25">
      <c r="F427" s="806" t="s">
        <v>573</v>
      </c>
      <c r="G427" s="806"/>
      <c r="H427" s="806"/>
    </row>
    <row r="429" spans="1:9" x14ac:dyDescent="0.25">
      <c r="F429" s="806" t="s">
        <v>574</v>
      </c>
      <c r="G429" s="806"/>
      <c r="H429" s="806"/>
    </row>
    <row r="430" spans="1:9" x14ac:dyDescent="0.25">
      <c r="F430" s="806" t="s">
        <v>575</v>
      </c>
      <c r="G430" s="806"/>
      <c r="H430" s="806"/>
    </row>
    <row r="431" spans="1:9" x14ac:dyDescent="0.25">
      <c r="F431" s="806" t="s">
        <v>576</v>
      </c>
      <c r="G431" s="806"/>
      <c r="H431" s="806"/>
    </row>
    <row r="436" spans="6:10" x14ac:dyDescent="0.25">
      <c r="F436" s="806" t="s">
        <v>577</v>
      </c>
      <c r="G436" s="806"/>
      <c r="H436" s="806"/>
      <c r="I436" s="208"/>
      <c r="J436" s="208"/>
    </row>
    <row r="437" spans="6:10" x14ac:dyDescent="0.25">
      <c r="F437" s="805" t="s">
        <v>578</v>
      </c>
      <c r="G437" s="805"/>
      <c r="H437" s="805"/>
    </row>
  </sheetData>
  <mergeCells count="15">
    <mergeCell ref="F437:H437"/>
    <mergeCell ref="F427:H427"/>
    <mergeCell ref="F429:H429"/>
    <mergeCell ref="F430:H430"/>
    <mergeCell ref="F431:H431"/>
    <mergeCell ref="F436:H436"/>
    <mergeCell ref="I5:I7"/>
    <mergeCell ref="A1:I1"/>
    <mergeCell ref="A2:I2"/>
    <mergeCell ref="A3:I3"/>
    <mergeCell ref="D5:F5"/>
    <mergeCell ref="C5:C7"/>
    <mergeCell ref="A5:A7"/>
    <mergeCell ref="B5:B7"/>
    <mergeCell ref="G5:G6"/>
  </mergeCells>
  <pageMargins left="1.3779527559055118" right="0.19685039370078741" top="0.39370078740157483" bottom="0.39370078740157483" header="0.31496062992125984" footer="0.31496062992125984"/>
  <pageSetup paperSize="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opLeftCell="A4" workbookViewId="0">
      <selection activeCell="I8" sqref="I8"/>
    </sheetView>
  </sheetViews>
  <sheetFormatPr defaultRowHeight="15" x14ac:dyDescent="0.25"/>
  <cols>
    <col min="1" max="1" width="7.42578125" customWidth="1"/>
    <col min="2" max="2" width="26.85546875" customWidth="1"/>
    <col min="3" max="3" width="14.140625" customWidth="1"/>
    <col min="4" max="4" width="15.7109375" customWidth="1"/>
    <col min="5" max="5" width="18.85546875" customWidth="1"/>
    <col min="6" max="7" width="15.7109375" customWidth="1"/>
    <col min="8" max="8" width="14.42578125" customWidth="1"/>
    <col min="9" max="9" width="21.42578125" customWidth="1"/>
    <col min="10" max="10" width="3" customWidth="1"/>
  </cols>
  <sheetData>
    <row r="1" spans="1:15" ht="17.100000000000001" customHeight="1" x14ac:dyDescent="0.25">
      <c r="A1" s="809" t="s">
        <v>631</v>
      </c>
      <c r="B1" s="809"/>
      <c r="C1" s="809"/>
      <c r="D1" s="809"/>
      <c r="E1" s="809"/>
      <c r="F1" s="809"/>
      <c r="G1" s="809"/>
      <c r="H1" s="809"/>
      <c r="I1" s="809"/>
    </row>
    <row r="2" spans="1:15" ht="17.100000000000001" customHeight="1" x14ac:dyDescent="0.25">
      <c r="A2" s="809" t="s">
        <v>715</v>
      </c>
      <c r="B2" s="809"/>
      <c r="C2" s="809"/>
      <c r="D2" s="809"/>
      <c r="E2" s="809"/>
      <c r="F2" s="809"/>
      <c r="G2" s="809"/>
      <c r="H2" s="809"/>
      <c r="I2" s="809"/>
    </row>
    <row r="3" spans="1:15" ht="17.100000000000001" customHeight="1" x14ac:dyDescent="0.25">
      <c r="A3" s="809" t="s">
        <v>2</v>
      </c>
      <c r="B3" s="809"/>
      <c r="C3" s="809"/>
      <c r="D3" s="809"/>
      <c r="E3" s="809"/>
      <c r="F3" s="809"/>
      <c r="G3" s="809"/>
      <c r="H3" s="809"/>
      <c r="I3" s="809"/>
    </row>
    <row r="4" spans="1:15" ht="17.100000000000001" customHeight="1" thickBot="1" x14ac:dyDescent="0.3"/>
    <row r="5" spans="1:15" ht="33.75" customHeight="1" thickBot="1" x14ac:dyDescent="0.3">
      <c r="A5" s="225" t="s">
        <v>553</v>
      </c>
      <c r="B5" s="226" t="s">
        <v>621</v>
      </c>
      <c r="C5" s="226" t="s">
        <v>622</v>
      </c>
      <c r="D5" s="226" t="s">
        <v>623</v>
      </c>
      <c r="E5" s="226" t="s">
        <v>624</v>
      </c>
      <c r="F5" s="226" t="s">
        <v>625</v>
      </c>
      <c r="G5" s="226" t="s">
        <v>627</v>
      </c>
      <c r="H5" s="226" t="s">
        <v>626</v>
      </c>
      <c r="I5" s="227" t="s">
        <v>585</v>
      </c>
    </row>
    <row r="6" spans="1:15" ht="17.100000000000001" customHeight="1" x14ac:dyDescent="0.25">
      <c r="A6" s="223"/>
      <c r="B6" s="133"/>
      <c r="C6" s="133"/>
      <c r="D6" s="133"/>
      <c r="E6" s="133"/>
      <c r="F6" s="133"/>
      <c r="G6" s="133"/>
      <c r="H6" s="133"/>
      <c r="I6" s="224"/>
    </row>
    <row r="7" spans="1:15" ht="17.100000000000001" customHeight="1" x14ac:dyDescent="0.3">
      <c r="A7" s="183">
        <v>1</v>
      </c>
      <c r="B7" s="287" t="s">
        <v>718</v>
      </c>
      <c r="C7" s="288">
        <v>88454000</v>
      </c>
      <c r="D7" s="293">
        <v>88000000</v>
      </c>
      <c r="E7" s="289" t="s">
        <v>716</v>
      </c>
      <c r="F7" s="183" t="s">
        <v>593</v>
      </c>
      <c r="G7" s="292">
        <v>88000000</v>
      </c>
      <c r="H7" s="292">
        <v>4400000</v>
      </c>
      <c r="I7" s="290"/>
    </row>
    <row r="8" spans="1:15" ht="17.100000000000001" customHeight="1" x14ac:dyDescent="0.25">
      <c r="A8" s="291"/>
      <c r="B8" s="289" t="s">
        <v>717</v>
      </c>
      <c r="C8" s="289"/>
      <c r="D8" s="289"/>
      <c r="E8" s="289"/>
      <c r="F8" s="289"/>
      <c r="G8" s="289"/>
      <c r="H8" s="289"/>
      <c r="I8" s="290"/>
    </row>
    <row r="9" spans="1:15" ht="17.100000000000001" customHeight="1" x14ac:dyDescent="0.25">
      <c r="A9" s="291"/>
      <c r="B9" s="289"/>
      <c r="C9" s="289"/>
      <c r="D9" s="289"/>
      <c r="E9" s="289"/>
      <c r="F9" s="289"/>
      <c r="G9" s="289"/>
      <c r="H9" s="289"/>
      <c r="I9" s="290"/>
    </row>
    <row r="10" spans="1:15" ht="17.100000000000001" customHeight="1" x14ac:dyDescent="0.25">
      <c r="A10" s="291"/>
      <c r="B10" s="289"/>
      <c r="C10" s="289"/>
      <c r="D10" s="289"/>
      <c r="E10" s="289"/>
      <c r="F10" s="289"/>
      <c r="G10" s="289"/>
      <c r="H10" s="289"/>
      <c r="I10" s="290"/>
      <c r="M10" s="285" t="s">
        <v>347</v>
      </c>
      <c r="N10" s="40" t="s">
        <v>348</v>
      </c>
    </row>
    <row r="11" spans="1:15" ht="17.100000000000001" customHeight="1" x14ac:dyDescent="0.25">
      <c r="A11" s="291"/>
      <c r="B11" s="289"/>
      <c r="C11" s="289"/>
      <c r="D11" s="289"/>
      <c r="E11" s="289"/>
      <c r="F11" s="289"/>
      <c r="G11" s="289"/>
      <c r="H11" s="289"/>
      <c r="I11" s="290"/>
    </row>
    <row r="12" spans="1:15" ht="17.100000000000001" customHeight="1" x14ac:dyDescent="0.25">
      <c r="A12" s="291"/>
      <c r="B12" s="289"/>
      <c r="C12" s="289"/>
      <c r="D12" s="289"/>
      <c r="E12" s="289"/>
      <c r="F12" s="289"/>
      <c r="G12" s="289"/>
      <c r="H12" s="289"/>
      <c r="I12" s="290"/>
      <c r="N12" s="94">
        <v>88454000</v>
      </c>
      <c r="O12" s="286">
        <v>88000000</v>
      </c>
    </row>
    <row r="13" spans="1:15" ht="17.100000000000001" customHeight="1" x14ac:dyDescent="0.25">
      <c r="A13" s="291"/>
      <c r="B13" s="289"/>
      <c r="C13" s="289"/>
      <c r="D13" s="289"/>
      <c r="E13" s="289"/>
      <c r="F13" s="289"/>
      <c r="G13" s="289"/>
      <c r="H13" s="289"/>
      <c r="I13" s="290"/>
    </row>
    <row r="14" spans="1:15" ht="17.100000000000001" customHeight="1" x14ac:dyDescent="0.25">
      <c r="A14" s="291"/>
      <c r="B14" s="289"/>
      <c r="C14" s="289"/>
      <c r="D14" s="289"/>
      <c r="E14" s="289"/>
      <c r="F14" s="289"/>
      <c r="G14" s="289"/>
      <c r="H14" s="289"/>
      <c r="I14" s="290"/>
    </row>
    <row r="15" spans="1:15" ht="17.100000000000001" customHeight="1" x14ac:dyDescent="0.25">
      <c r="A15" s="291"/>
      <c r="B15" s="289"/>
      <c r="C15" s="289"/>
      <c r="D15" s="289"/>
      <c r="E15" s="289"/>
      <c r="F15" s="289"/>
      <c r="G15" s="289"/>
      <c r="H15" s="289"/>
      <c r="I15" s="290"/>
    </row>
    <row r="16" spans="1:15" ht="17.100000000000001" customHeight="1" x14ac:dyDescent="0.25">
      <c r="A16" s="219"/>
      <c r="B16" s="111"/>
      <c r="C16" s="111"/>
      <c r="D16" s="111"/>
      <c r="E16" s="111"/>
      <c r="F16" s="111"/>
      <c r="G16" s="111"/>
      <c r="H16" s="111"/>
      <c r="I16" s="220"/>
    </row>
    <row r="17" spans="1:9" ht="17.100000000000001" customHeight="1" x14ac:dyDescent="0.25">
      <c r="A17" s="219"/>
      <c r="B17" s="111"/>
      <c r="C17" s="111"/>
      <c r="D17" s="111"/>
      <c r="E17" s="111"/>
      <c r="F17" s="111"/>
      <c r="G17" s="111"/>
      <c r="H17" s="111"/>
      <c r="I17" s="220"/>
    </row>
    <row r="18" spans="1:9" ht="17.100000000000001" customHeight="1" x14ac:dyDescent="0.25">
      <c r="A18" s="219"/>
      <c r="B18" s="111"/>
      <c r="C18" s="111"/>
      <c r="D18" s="111"/>
      <c r="E18" s="111"/>
      <c r="F18" s="111"/>
      <c r="G18" s="111"/>
      <c r="H18" s="111"/>
      <c r="I18" s="220"/>
    </row>
    <row r="19" spans="1:9" ht="17.100000000000001" customHeight="1" x14ac:dyDescent="0.25">
      <c r="A19" s="219"/>
      <c r="B19" s="111"/>
      <c r="C19" s="111"/>
      <c r="D19" s="111"/>
      <c r="E19" s="111"/>
      <c r="F19" s="111"/>
      <c r="G19" s="111"/>
      <c r="H19" s="111"/>
      <c r="I19" s="220"/>
    </row>
    <row r="20" spans="1:9" ht="17.100000000000001" customHeight="1" x14ac:dyDescent="0.25">
      <c r="A20" s="219"/>
      <c r="B20" s="111"/>
      <c r="C20" s="111"/>
      <c r="D20" s="111"/>
      <c r="E20" s="111"/>
      <c r="F20" s="111"/>
      <c r="G20" s="111"/>
      <c r="H20" s="111"/>
      <c r="I20" s="220"/>
    </row>
    <row r="21" spans="1:9" ht="17.100000000000001" customHeight="1" thickBot="1" x14ac:dyDescent="0.3">
      <c r="A21" s="221"/>
      <c r="B21" s="154"/>
      <c r="C21" s="154"/>
      <c r="D21" s="154"/>
      <c r="E21" s="154"/>
      <c r="F21" s="154"/>
      <c r="G21" s="154"/>
      <c r="H21" s="154"/>
      <c r="I21" s="222"/>
    </row>
    <row r="22" spans="1:9" ht="17.100000000000001" customHeight="1" x14ac:dyDescent="0.25"/>
    <row r="23" spans="1:9" ht="17.100000000000001" customHeight="1" x14ac:dyDescent="0.25">
      <c r="A23" s="806" t="s">
        <v>603</v>
      </c>
      <c r="B23" s="806"/>
      <c r="C23" s="806"/>
      <c r="G23" s="806" t="s">
        <v>599</v>
      </c>
      <c r="H23" s="806"/>
    </row>
    <row r="24" spans="1:9" ht="17.100000000000001" customHeight="1" x14ac:dyDescent="0.25">
      <c r="A24" s="806" t="s">
        <v>574</v>
      </c>
      <c r="B24" s="806"/>
      <c r="C24" s="806"/>
    </row>
    <row r="25" spans="1:9" ht="17.100000000000001" customHeight="1" x14ac:dyDescent="0.25">
      <c r="A25" s="806" t="s">
        <v>575</v>
      </c>
      <c r="B25" s="806"/>
      <c r="C25" s="806"/>
      <c r="G25" s="806" t="s">
        <v>629</v>
      </c>
      <c r="H25" s="806"/>
    </row>
    <row r="26" spans="1:9" ht="17.100000000000001" customHeight="1" x14ac:dyDescent="0.25">
      <c r="A26" s="806" t="s">
        <v>576</v>
      </c>
      <c r="B26" s="806"/>
      <c r="C26" s="806"/>
      <c r="G26" s="806" t="s">
        <v>601</v>
      </c>
      <c r="H26" s="806"/>
    </row>
    <row r="27" spans="1:9" ht="17.100000000000001" customHeight="1" x14ac:dyDescent="0.25"/>
    <row r="28" spans="1:9" ht="17.100000000000001" customHeight="1" x14ac:dyDescent="0.25"/>
    <row r="29" spans="1:9" ht="17.100000000000001" customHeight="1" x14ac:dyDescent="0.25"/>
    <row r="30" spans="1:9" ht="17.100000000000001" customHeight="1" x14ac:dyDescent="0.25"/>
    <row r="31" spans="1:9" ht="17.100000000000001" customHeight="1" x14ac:dyDescent="0.25">
      <c r="A31" s="806" t="s">
        <v>577</v>
      </c>
      <c r="B31" s="806"/>
      <c r="C31" s="806"/>
      <c r="G31" s="813" t="s">
        <v>551</v>
      </c>
      <c r="H31" s="813"/>
    </row>
    <row r="32" spans="1:9" ht="17.100000000000001" customHeight="1" x14ac:dyDescent="0.25">
      <c r="A32" s="805" t="s">
        <v>578</v>
      </c>
      <c r="B32" s="805"/>
      <c r="C32" s="805"/>
      <c r="G32" s="812" t="s">
        <v>630</v>
      </c>
      <c r="H32" s="812"/>
    </row>
  </sheetData>
  <mergeCells count="14">
    <mergeCell ref="A32:C32"/>
    <mergeCell ref="G32:H32"/>
    <mergeCell ref="A25:C25"/>
    <mergeCell ref="G25:H25"/>
    <mergeCell ref="A26:C26"/>
    <mergeCell ref="G26:H26"/>
    <mergeCell ref="A31:C31"/>
    <mergeCell ref="G31:H31"/>
    <mergeCell ref="A24:C24"/>
    <mergeCell ref="A1:I1"/>
    <mergeCell ref="A2:I2"/>
    <mergeCell ref="A3:I3"/>
    <mergeCell ref="A23:C23"/>
    <mergeCell ref="G23:H23"/>
  </mergeCells>
  <pageMargins left="1.299212598425197" right="0.31496062992125984" top="0.74803149606299213" bottom="0.35433070866141736" header="0.31496062992125984" footer="0.31496062992125984"/>
  <pageSetup paperSize="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F14" sqref="F14"/>
    </sheetView>
  </sheetViews>
  <sheetFormatPr defaultRowHeight="15" x14ac:dyDescent="0.25"/>
  <cols>
    <col min="2" max="2" width="20.7109375" customWidth="1"/>
    <col min="3" max="3" width="58.140625" customWidth="1"/>
    <col min="4" max="6" width="20.7109375" customWidth="1"/>
    <col min="7" max="7" width="2.42578125" customWidth="1"/>
  </cols>
  <sheetData>
    <row r="1" spans="1:6" ht="15.75" x14ac:dyDescent="0.25">
      <c r="A1" s="809" t="s">
        <v>632</v>
      </c>
      <c r="B1" s="809"/>
      <c r="C1" s="809"/>
      <c r="D1" s="809"/>
      <c r="E1" s="809"/>
      <c r="F1" s="809"/>
    </row>
    <row r="2" spans="1:6" ht="15.75" x14ac:dyDescent="0.25">
      <c r="A2" s="809" t="s">
        <v>633</v>
      </c>
      <c r="B2" s="809"/>
      <c r="C2" s="809"/>
      <c r="D2" s="809"/>
      <c r="E2" s="809"/>
      <c r="F2" s="809"/>
    </row>
    <row r="3" spans="1:6" ht="15.75" x14ac:dyDescent="0.25">
      <c r="A3" s="809" t="s">
        <v>2</v>
      </c>
      <c r="B3" s="809"/>
      <c r="C3" s="809"/>
      <c r="D3" s="809"/>
      <c r="E3" s="809"/>
      <c r="F3" s="809"/>
    </row>
    <row r="5" spans="1:6" ht="24" customHeight="1" thickBot="1" x14ac:dyDescent="0.3">
      <c r="A5" s="228" t="s">
        <v>553</v>
      </c>
      <c r="B5" s="228" t="s">
        <v>15</v>
      </c>
      <c r="C5" s="228" t="s">
        <v>4</v>
      </c>
      <c r="D5" s="228" t="s">
        <v>634</v>
      </c>
      <c r="E5" s="228" t="s">
        <v>635</v>
      </c>
      <c r="F5" s="228" t="s">
        <v>13</v>
      </c>
    </row>
    <row r="6" spans="1:6" ht="17.100000000000001" customHeight="1" x14ac:dyDescent="0.25">
      <c r="A6" s="133"/>
      <c r="B6" s="133"/>
      <c r="C6" s="133"/>
      <c r="D6" s="133"/>
      <c r="E6" s="133"/>
      <c r="F6" s="133"/>
    </row>
    <row r="7" spans="1:6" ht="17.100000000000001" customHeight="1" x14ac:dyDescent="0.25">
      <c r="A7" s="111"/>
      <c r="B7" s="111"/>
      <c r="C7" s="111"/>
      <c r="D7" s="111"/>
      <c r="E7" s="111"/>
      <c r="F7" s="111"/>
    </row>
    <row r="8" spans="1:6" ht="17.100000000000001" customHeight="1" x14ac:dyDescent="0.25">
      <c r="A8" s="111"/>
      <c r="B8" s="111"/>
      <c r="C8" s="111"/>
      <c r="D8" s="111"/>
      <c r="E8" s="111"/>
      <c r="F8" s="111"/>
    </row>
    <row r="9" spans="1:6" ht="17.100000000000001" customHeight="1" x14ac:dyDescent="0.25">
      <c r="A9" s="111"/>
      <c r="B9" s="111"/>
      <c r="C9" s="111"/>
      <c r="D9" s="111"/>
      <c r="E9" s="111"/>
      <c r="F9" s="111"/>
    </row>
    <row r="10" spans="1:6" ht="17.100000000000001" customHeight="1" x14ac:dyDescent="0.25">
      <c r="A10" s="111"/>
      <c r="B10" s="111"/>
      <c r="C10" s="111"/>
      <c r="D10" s="111"/>
      <c r="E10" s="111"/>
      <c r="F10" s="111"/>
    </row>
    <row r="11" spans="1:6" ht="17.100000000000001" customHeight="1" x14ac:dyDescent="0.25">
      <c r="A11" s="111"/>
      <c r="B11" s="111"/>
      <c r="C11" s="111"/>
      <c r="D11" s="111"/>
      <c r="E11" s="111"/>
      <c r="F11" s="111"/>
    </row>
    <row r="12" spans="1:6" ht="17.100000000000001" customHeight="1" x14ac:dyDescent="0.25">
      <c r="A12" s="111"/>
      <c r="B12" s="111"/>
      <c r="C12" s="111"/>
      <c r="D12" s="111"/>
      <c r="E12" s="111"/>
      <c r="F12" s="111"/>
    </row>
    <row r="13" spans="1:6" ht="17.100000000000001" customHeight="1" x14ac:dyDescent="0.25">
      <c r="A13" s="111"/>
      <c r="B13" s="111"/>
      <c r="C13" s="111"/>
      <c r="D13" s="111"/>
      <c r="E13" s="111"/>
      <c r="F13" s="111"/>
    </row>
    <row r="14" spans="1:6" ht="17.100000000000001" customHeight="1" x14ac:dyDescent="0.25">
      <c r="A14" s="111"/>
      <c r="B14" s="111"/>
      <c r="C14" s="111"/>
      <c r="D14" s="111"/>
      <c r="E14" s="111"/>
      <c r="F14" s="111"/>
    </row>
    <row r="15" spans="1:6" ht="17.100000000000001" customHeight="1" x14ac:dyDescent="0.25">
      <c r="A15" s="111"/>
      <c r="B15" s="111"/>
      <c r="C15" s="111"/>
      <c r="D15" s="111"/>
      <c r="E15" s="111"/>
      <c r="F15" s="111"/>
    </row>
    <row r="16" spans="1:6" ht="17.100000000000001" customHeight="1" x14ac:dyDescent="0.25">
      <c r="A16" s="111"/>
      <c r="B16" s="111"/>
      <c r="C16" s="111"/>
      <c r="D16" s="111"/>
      <c r="E16" s="111"/>
      <c r="F16" s="111"/>
    </row>
    <row r="17" spans="1:6" ht="17.100000000000001" customHeight="1" x14ac:dyDescent="0.25">
      <c r="A17" s="111"/>
      <c r="B17" s="111"/>
      <c r="C17" s="111"/>
      <c r="D17" s="111"/>
      <c r="E17" s="111"/>
      <c r="F17" s="111"/>
    </row>
    <row r="18" spans="1:6" ht="17.100000000000001" customHeight="1" x14ac:dyDescent="0.25">
      <c r="A18" s="111"/>
      <c r="B18" s="111"/>
      <c r="C18" s="111"/>
      <c r="D18" s="111"/>
      <c r="E18" s="111"/>
      <c r="F18" s="111"/>
    </row>
    <row r="19" spans="1:6" ht="17.100000000000001" customHeight="1" x14ac:dyDescent="0.25">
      <c r="A19" s="111"/>
      <c r="B19" s="111"/>
      <c r="C19" s="111"/>
      <c r="D19" s="111"/>
      <c r="E19" s="111"/>
      <c r="F19" s="111"/>
    </row>
    <row r="20" spans="1:6" ht="17.100000000000001" customHeight="1" x14ac:dyDescent="0.25">
      <c r="A20" s="111"/>
      <c r="B20" s="111"/>
      <c r="C20" s="111"/>
      <c r="D20" s="111"/>
      <c r="E20" s="111"/>
      <c r="F20" s="111"/>
    </row>
    <row r="22" spans="1:6" x14ac:dyDescent="0.25">
      <c r="D22" s="806" t="s">
        <v>599</v>
      </c>
      <c r="E22" s="806"/>
    </row>
    <row r="24" spans="1:6" x14ac:dyDescent="0.25">
      <c r="D24" s="806" t="s">
        <v>636</v>
      </c>
      <c r="E24" s="806"/>
    </row>
    <row r="28" spans="1:6" x14ac:dyDescent="0.25">
      <c r="D28" s="806" t="s">
        <v>637</v>
      </c>
      <c r="E28" s="806"/>
    </row>
  </sheetData>
  <mergeCells count="6">
    <mergeCell ref="D28:E28"/>
    <mergeCell ref="D24:E24"/>
    <mergeCell ref="D22:E22"/>
    <mergeCell ref="A1:F1"/>
    <mergeCell ref="A2:F2"/>
    <mergeCell ref="A3:F3"/>
  </mergeCells>
  <pageMargins left="1.299212598425197" right="0.31496062992125984" top="0.55118110236220474" bottom="0.35433070866141736" header="0.31496062992125984" footer="0.31496062992125984"/>
  <pageSetup paperSize="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M14" sqref="M14"/>
    </sheetView>
  </sheetViews>
  <sheetFormatPr defaultRowHeight="15" x14ac:dyDescent="0.25"/>
  <cols>
    <col min="2" max="2" width="26.42578125" customWidth="1"/>
    <col min="3" max="3" width="43.7109375" customWidth="1"/>
    <col min="4" max="4" width="23.28515625" customWidth="1"/>
    <col min="5" max="5" width="25.85546875" customWidth="1"/>
    <col min="6" max="6" width="25" customWidth="1"/>
    <col min="7" max="7" width="5.85546875" customWidth="1"/>
  </cols>
  <sheetData>
    <row r="1" spans="1:6" ht="15.75" x14ac:dyDescent="0.25">
      <c r="A1" s="809" t="s">
        <v>638</v>
      </c>
      <c r="B1" s="809"/>
      <c r="C1" s="809"/>
      <c r="D1" s="809"/>
      <c r="E1" s="809"/>
      <c r="F1" s="809"/>
    </row>
    <row r="2" spans="1:6" ht="15.75" x14ac:dyDescent="0.25">
      <c r="A2" s="809" t="s">
        <v>633</v>
      </c>
      <c r="B2" s="809"/>
      <c r="C2" s="809"/>
      <c r="D2" s="809"/>
      <c r="E2" s="809"/>
      <c r="F2" s="809"/>
    </row>
    <row r="3" spans="1:6" ht="15.75" x14ac:dyDescent="0.25">
      <c r="A3" s="809" t="s">
        <v>2</v>
      </c>
      <c r="B3" s="809"/>
      <c r="C3" s="809"/>
      <c r="D3" s="809"/>
      <c r="E3" s="809"/>
      <c r="F3" s="809"/>
    </row>
    <row r="5" spans="1:6" ht="15.75" thickBot="1" x14ac:dyDescent="0.3">
      <c r="A5" s="228" t="s">
        <v>553</v>
      </c>
      <c r="B5" s="228" t="s">
        <v>15</v>
      </c>
      <c r="C5" s="228" t="s">
        <v>4</v>
      </c>
      <c r="D5" s="228" t="s">
        <v>634</v>
      </c>
      <c r="E5" s="228" t="s">
        <v>635</v>
      </c>
      <c r="F5" s="228" t="s">
        <v>13</v>
      </c>
    </row>
    <row r="6" spans="1:6" x14ac:dyDescent="0.25">
      <c r="A6" s="133"/>
      <c r="B6" s="133"/>
      <c r="C6" s="133"/>
      <c r="D6" s="133"/>
      <c r="E6" s="133"/>
      <c r="F6" s="133"/>
    </row>
    <row r="7" spans="1:6" ht="17.100000000000001" customHeight="1" x14ac:dyDescent="0.25">
      <c r="A7" s="111"/>
      <c r="B7" s="111"/>
      <c r="C7" s="111"/>
      <c r="D7" s="111"/>
      <c r="E7" s="111"/>
      <c r="F7" s="111"/>
    </row>
    <row r="8" spans="1:6" ht="17.100000000000001" customHeight="1" x14ac:dyDescent="0.25">
      <c r="A8" s="111"/>
      <c r="B8" s="111"/>
      <c r="C8" s="111"/>
      <c r="D8" s="111"/>
      <c r="E8" s="111"/>
      <c r="F8" s="111"/>
    </row>
    <row r="9" spans="1:6" ht="17.100000000000001" customHeight="1" x14ac:dyDescent="0.25">
      <c r="A9" s="111"/>
      <c r="B9" s="111"/>
      <c r="C9" s="111"/>
      <c r="D9" s="111"/>
      <c r="E9" s="111"/>
      <c r="F9" s="111"/>
    </row>
    <row r="10" spans="1:6" ht="17.100000000000001" customHeight="1" x14ac:dyDescent="0.25">
      <c r="A10" s="111"/>
      <c r="B10" s="111"/>
      <c r="C10" s="111"/>
      <c r="D10" s="111"/>
      <c r="E10" s="111"/>
      <c r="F10" s="111"/>
    </row>
    <row r="11" spans="1:6" ht="17.100000000000001" customHeight="1" x14ac:dyDescent="0.25">
      <c r="A11" s="111"/>
      <c r="B11" s="111"/>
      <c r="C11" s="111"/>
      <c r="D11" s="111"/>
      <c r="E11" s="111"/>
      <c r="F11" s="111"/>
    </row>
    <row r="12" spans="1:6" ht="17.100000000000001" customHeight="1" x14ac:dyDescent="0.25">
      <c r="A12" s="111"/>
      <c r="B12" s="111"/>
      <c r="C12" s="111"/>
      <c r="D12" s="111"/>
      <c r="E12" s="111"/>
      <c r="F12" s="111"/>
    </row>
    <row r="13" spans="1:6" ht="17.100000000000001" customHeight="1" x14ac:dyDescent="0.25">
      <c r="A13" s="111"/>
      <c r="B13" s="111"/>
      <c r="C13" s="111"/>
      <c r="D13" s="111"/>
      <c r="E13" s="111"/>
      <c r="F13" s="111"/>
    </row>
    <row r="14" spans="1:6" ht="17.100000000000001" customHeight="1" x14ac:dyDescent="0.25">
      <c r="A14" s="111"/>
      <c r="B14" s="111"/>
      <c r="C14" s="111"/>
      <c r="D14" s="111"/>
      <c r="E14" s="111"/>
      <c r="F14" s="111"/>
    </row>
    <row r="15" spans="1:6" ht="17.100000000000001" customHeight="1" x14ac:dyDescent="0.25">
      <c r="A15" s="111"/>
      <c r="B15" s="111"/>
      <c r="C15" s="111"/>
      <c r="D15" s="111"/>
      <c r="E15" s="111"/>
      <c r="F15" s="111"/>
    </row>
    <row r="16" spans="1:6" ht="17.100000000000001" customHeight="1" x14ac:dyDescent="0.25">
      <c r="A16" s="111"/>
      <c r="B16" s="111"/>
      <c r="C16" s="111"/>
      <c r="D16" s="111"/>
      <c r="E16" s="111"/>
      <c r="F16" s="111"/>
    </row>
    <row r="17" spans="1:6" ht="17.100000000000001" customHeight="1" x14ac:dyDescent="0.25">
      <c r="A17" s="111"/>
      <c r="B17" s="111"/>
      <c r="C17" s="111"/>
      <c r="D17" s="111"/>
      <c r="E17" s="111"/>
      <c r="F17" s="111"/>
    </row>
    <row r="18" spans="1:6" ht="17.100000000000001" customHeight="1" x14ac:dyDescent="0.25">
      <c r="A18" s="111"/>
      <c r="B18" s="111"/>
      <c r="C18" s="111"/>
      <c r="D18" s="111"/>
      <c r="E18" s="111"/>
      <c r="F18" s="111"/>
    </row>
    <row r="19" spans="1:6" ht="17.100000000000001" customHeight="1" x14ac:dyDescent="0.25">
      <c r="A19" s="111"/>
      <c r="B19" s="111"/>
      <c r="C19" s="111"/>
      <c r="D19" s="111"/>
      <c r="E19" s="111"/>
      <c r="F19" s="111"/>
    </row>
    <row r="20" spans="1:6" ht="17.100000000000001" customHeight="1" x14ac:dyDescent="0.25">
      <c r="A20" s="111"/>
      <c r="B20" s="111"/>
      <c r="C20" s="111"/>
      <c r="D20" s="111"/>
      <c r="E20" s="111"/>
      <c r="F20" s="111"/>
    </row>
    <row r="22" spans="1:6" x14ac:dyDescent="0.25">
      <c r="D22" s="806" t="s">
        <v>599</v>
      </c>
      <c r="E22" s="806"/>
    </row>
    <row r="24" spans="1:6" x14ac:dyDescent="0.25">
      <c r="D24" s="806" t="s">
        <v>636</v>
      </c>
      <c r="E24" s="806"/>
    </row>
    <row r="28" spans="1:6" x14ac:dyDescent="0.25">
      <c r="D28" s="806" t="s">
        <v>637</v>
      </c>
      <c r="E28" s="806"/>
    </row>
  </sheetData>
  <mergeCells count="6">
    <mergeCell ref="D28:E28"/>
    <mergeCell ref="A1:F1"/>
    <mergeCell ref="A2:F2"/>
    <mergeCell ref="A3:F3"/>
    <mergeCell ref="D22:E22"/>
    <mergeCell ref="D24:E24"/>
  </mergeCells>
  <pageMargins left="1.299212598425197" right="0.31496062992125984" top="0.55118110236220474" bottom="0.35433070866141736" header="0.31496062992125984" footer="0.31496062992125984"/>
  <pageSetup paperSize="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tabSelected="1" view="pageBreakPreview" topLeftCell="A31" zoomScaleNormal="100" zoomScaleSheetLayoutView="100" workbookViewId="0">
      <selection activeCell="I9" sqref="I9"/>
    </sheetView>
  </sheetViews>
  <sheetFormatPr defaultRowHeight="15" x14ac:dyDescent="0.25"/>
  <cols>
    <col min="1" max="1" width="6.140625" customWidth="1"/>
    <col min="2" max="2" width="3.5703125" customWidth="1"/>
    <col min="3" max="3" width="3.85546875" customWidth="1"/>
    <col min="4" max="4" width="40.85546875" customWidth="1"/>
    <col min="5" max="5" width="19.7109375" customWidth="1"/>
    <col min="6" max="6" width="19.42578125" customWidth="1"/>
    <col min="7" max="7" width="1.5703125" customWidth="1"/>
    <col min="8" max="8" width="16.5703125" bestFit="1" customWidth="1"/>
    <col min="9" max="9" width="14" bestFit="1" customWidth="1"/>
    <col min="10" max="10" width="11.28515625" bestFit="1" customWidth="1"/>
  </cols>
  <sheetData>
    <row r="1" spans="1:6" ht="18" x14ac:dyDescent="0.25">
      <c r="A1" s="815" t="s">
        <v>639</v>
      </c>
      <c r="B1" s="815"/>
      <c r="C1" s="815"/>
      <c r="D1" s="815"/>
      <c r="E1" s="815"/>
      <c r="F1" s="815"/>
    </row>
    <row r="2" spans="1:6" ht="18" x14ac:dyDescent="0.25">
      <c r="A2" s="816" t="s">
        <v>640</v>
      </c>
      <c r="B2" s="816"/>
      <c r="C2" s="816"/>
      <c r="D2" s="816"/>
      <c r="E2" s="816"/>
      <c r="F2" s="816"/>
    </row>
    <row r="3" spans="1:6" ht="18" x14ac:dyDescent="0.25">
      <c r="A3" s="816" t="s">
        <v>725</v>
      </c>
      <c r="B3" s="816"/>
      <c r="C3" s="816"/>
      <c r="D3" s="816"/>
      <c r="E3" s="816"/>
      <c r="F3" s="816"/>
    </row>
    <row r="4" spans="1:6" x14ac:dyDescent="0.25">
      <c r="F4">
        <v>1</v>
      </c>
    </row>
    <row r="5" spans="1:6" x14ac:dyDescent="0.25">
      <c r="A5" s="817" t="s">
        <v>4</v>
      </c>
      <c r="B5" s="817"/>
      <c r="C5" s="817"/>
      <c r="D5" s="817"/>
      <c r="E5" s="229" t="s">
        <v>642</v>
      </c>
      <c r="F5" s="229" t="s">
        <v>1</v>
      </c>
    </row>
    <row r="6" spans="1:6" x14ac:dyDescent="0.25">
      <c r="A6" s="230" t="s">
        <v>643</v>
      </c>
      <c r="B6" s="231"/>
      <c r="C6" s="231"/>
      <c r="D6" s="232"/>
      <c r="E6" s="233"/>
      <c r="F6" s="233"/>
    </row>
    <row r="7" spans="1:6" x14ac:dyDescent="0.25">
      <c r="A7" s="234"/>
      <c r="B7" s="235" t="s">
        <v>644</v>
      </c>
      <c r="C7" s="231"/>
      <c r="D7" s="232"/>
      <c r="E7" s="236"/>
      <c r="F7" s="236"/>
    </row>
    <row r="8" spans="1:6" x14ac:dyDescent="0.25">
      <c r="A8" s="234"/>
      <c r="B8" s="231"/>
      <c r="C8" s="231" t="s">
        <v>645</v>
      </c>
      <c r="D8" s="232"/>
      <c r="E8" s="237">
        <v>0</v>
      </c>
      <c r="F8" s="236">
        <v>0</v>
      </c>
    </row>
    <row r="9" spans="1:6" x14ac:dyDescent="0.25">
      <c r="A9" s="234"/>
      <c r="B9" s="238"/>
      <c r="C9" s="238" t="s">
        <v>646</v>
      </c>
      <c r="D9" s="239"/>
      <c r="E9" s="240">
        <v>314500</v>
      </c>
      <c r="F9" s="240">
        <v>0</v>
      </c>
    </row>
    <row r="10" spans="1:6" x14ac:dyDescent="0.25">
      <c r="A10" s="234"/>
      <c r="B10" s="231"/>
      <c r="C10" s="231" t="s">
        <v>647</v>
      </c>
      <c r="D10" s="232"/>
      <c r="E10" s="237">
        <v>0</v>
      </c>
      <c r="F10" s="236">
        <v>0</v>
      </c>
    </row>
    <row r="11" spans="1:6" x14ac:dyDescent="0.25">
      <c r="A11" s="234"/>
      <c r="B11" s="231"/>
      <c r="C11" s="231" t="s">
        <v>648</v>
      </c>
      <c r="D11" s="232"/>
      <c r="E11" s="237">
        <v>0</v>
      </c>
      <c r="F11" s="236">
        <v>0</v>
      </c>
    </row>
    <row r="12" spans="1:6" x14ac:dyDescent="0.25">
      <c r="A12" s="234"/>
      <c r="B12" s="231"/>
      <c r="C12" s="231" t="s">
        <v>649</v>
      </c>
      <c r="D12" s="232"/>
      <c r="E12" s="237">
        <v>0</v>
      </c>
      <c r="F12" s="240">
        <v>0</v>
      </c>
    </row>
    <row r="13" spans="1:6" x14ac:dyDescent="0.25">
      <c r="A13" s="234"/>
      <c r="B13" s="231"/>
      <c r="C13" s="231" t="s">
        <v>650</v>
      </c>
      <c r="D13" s="232"/>
      <c r="E13" s="237">
        <v>0</v>
      </c>
      <c r="F13" s="236">
        <v>0</v>
      </c>
    </row>
    <row r="14" spans="1:6" x14ac:dyDescent="0.25">
      <c r="A14" s="234"/>
      <c r="B14" s="231"/>
      <c r="C14" s="231" t="s">
        <v>651</v>
      </c>
      <c r="D14" s="232"/>
      <c r="E14" s="237">
        <v>0</v>
      </c>
      <c r="F14" s="236">
        <v>0</v>
      </c>
    </row>
    <row r="15" spans="1:6" x14ac:dyDescent="0.25">
      <c r="A15" s="234"/>
      <c r="B15" s="231"/>
      <c r="C15" s="231" t="s">
        <v>652</v>
      </c>
      <c r="D15" s="232"/>
      <c r="E15" s="237">
        <v>0</v>
      </c>
      <c r="F15" s="236">
        <v>0</v>
      </c>
    </row>
    <row r="16" spans="1:6" x14ac:dyDescent="0.25">
      <c r="A16" s="234"/>
      <c r="B16" s="231"/>
      <c r="C16" s="231" t="s">
        <v>653</v>
      </c>
      <c r="D16" s="232"/>
      <c r="E16" s="237">
        <v>0</v>
      </c>
      <c r="F16" s="236">
        <v>0</v>
      </c>
    </row>
    <row r="17" spans="1:9" x14ac:dyDescent="0.25">
      <c r="A17" s="234"/>
      <c r="B17" s="231"/>
      <c r="C17" s="231" t="s">
        <v>654</v>
      </c>
      <c r="D17" s="232"/>
      <c r="E17" s="237">
        <v>0</v>
      </c>
      <c r="F17" s="236">
        <v>0</v>
      </c>
    </row>
    <row r="18" spans="1:9" x14ac:dyDescent="0.25">
      <c r="A18" s="234"/>
      <c r="B18" s="231"/>
      <c r="C18" s="231" t="s">
        <v>655</v>
      </c>
      <c r="D18" s="232"/>
      <c r="E18" s="237">
        <v>0</v>
      </c>
      <c r="F18" s="236">
        <v>0</v>
      </c>
    </row>
    <row r="19" spans="1:9" x14ac:dyDescent="0.25">
      <c r="A19" s="234"/>
      <c r="B19" s="231"/>
      <c r="C19" s="231" t="s">
        <v>656</v>
      </c>
      <c r="D19" s="232"/>
      <c r="E19" s="237">
        <v>0</v>
      </c>
      <c r="F19" s="236">
        <v>0</v>
      </c>
    </row>
    <row r="20" spans="1:9" x14ac:dyDescent="0.25">
      <c r="A20" s="234"/>
      <c r="B20" s="231"/>
      <c r="C20" s="231" t="s">
        <v>657</v>
      </c>
      <c r="D20" s="232"/>
      <c r="E20" s="237">
        <v>0</v>
      </c>
      <c r="F20" s="236">
        <v>0</v>
      </c>
    </row>
    <row r="21" spans="1:9" x14ac:dyDescent="0.25">
      <c r="A21" s="234"/>
      <c r="B21" s="231"/>
      <c r="C21" s="231" t="s">
        <v>658</v>
      </c>
      <c r="D21" s="232"/>
      <c r="E21" s="237">
        <v>0</v>
      </c>
      <c r="F21" s="236">
        <v>0</v>
      </c>
    </row>
    <row r="22" spans="1:9" x14ac:dyDescent="0.25">
      <c r="A22" s="234"/>
      <c r="B22" s="231"/>
      <c r="C22" s="231" t="s">
        <v>659</v>
      </c>
      <c r="D22" s="232"/>
      <c r="E22" s="237">
        <v>0</v>
      </c>
      <c r="F22" s="236">
        <v>0</v>
      </c>
    </row>
    <row r="23" spans="1:9" x14ac:dyDescent="0.25">
      <c r="A23" s="234"/>
      <c r="B23" s="231"/>
      <c r="C23" s="231" t="s">
        <v>660</v>
      </c>
      <c r="D23" s="232"/>
      <c r="E23" s="237">
        <v>0</v>
      </c>
      <c r="F23" s="236">
        <v>0</v>
      </c>
    </row>
    <row r="24" spans="1:9" ht="15.75" thickBot="1" x14ac:dyDescent="0.3">
      <c r="A24" s="241"/>
      <c r="B24" s="242"/>
      <c r="C24" s="242" t="s">
        <v>661</v>
      </c>
      <c r="D24" s="243"/>
      <c r="E24" s="244">
        <v>625000</v>
      </c>
      <c r="F24" s="244">
        <v>402500</v>
      </c>
    </row>
    <row r="25" spans="1:9" ht="15.75" thickBot="1" x14ac:dyDescent="0.3">
      <c r="A25" s="768"/>
      <c r="B25" s="769"/>
      <c r="C25" s="769"/>
      <c r="D25" s="770" t="s">
        <v>662</v>
      </c>
      <c r="E25" s="771">
        <f>SUM(E8:E24)</f>
        <v>939500</v>
      </c>
      <c r="F25" s="772">
        <f>SUM(F8:F24)</f>
        <v>402500</v>
      </c>
      <c r="I25">
        <v>939</v>
      </c>
    </row>
    <row r="26" spans="1:9" ht="9" customHeight="1" x14ac:dyDescent="0.25">
      <c r="A26" s="245"/>
      <c r="B26" s="246"/>
      <c r="C26" s="246"/>
      <c r="D26" s="247"/>
      <c r="E26" s="248"/>
      <c r="F26" s="248"/>
    </row>
    <row r="27" spans="1:9" x14ac:dyDescent="0.25">
      <c r="A27" s="773"/>
      <c r="B27" s="774"/>
      <c r="C27" s="774" t="s">
        <v>663</v>
      </c>
      <c r="D27" s="775"/>
      <c r="E27" s="240"/>
      <c r="F27" s="240"/>
    </row>
    <row r="28" spans="1:9" x14ac:dyDescent="0.25">
      <c r="A28" s="776"/>
      <c r="B28" s="238"/>
      <c r="C28" s="238" t="s">
        <v>664</v>
      </c>
      <c r="D28" s="239"/>
      <c r="E28" s="777">
        <v>0</v>
      </c>
      <c r="F28" s="240">
        <v>0</v>
      </c>
    </row>
    <row r="29" spans="1:9" ht="15.75" thickBot="1" x14ac:dyDescent="0.3">
      <c r="A29" s="778"/>
      <c r="B29" s="779"/>
      <c r="C29" s="779" t="s">
        <v>665</v>
      </c>
      <c r="D29" s="780"/>
      <c r="E29" s="781">
        <v>0</v>
      </c>
      <c r="F29" s="782">
        <v>0</v>
      </c>
    </row>
    <row r="30" spans="1:9" ht="15.75" thickBot="1" x14ac:dyDescent="0.3">
      <c r="A30" s="768"/>
      <c r="B30" s="769"/>
      <c r="C30" s="769"/>
      <c r="D30" s="770" t="s">
        <v>666</v>
      </c>
      <c r="E30" s="771">
        <f>SUM(E28:E29)</f>
        <v>0</v>
      </c>
      <c r="F30" s="771">
        <f>SUM(F28:F29)</f>
        <v>0</v>
      </c>
    </row>
    <row r="31" spans="1:9" ht="6" customHeight="1" x14ac:dyDescent="0.25">
      <c r="A31" s="245"/>
      <c r="B31" s="246"/>
      <c r="C31" s="246"/>
      <c r="D31" s="247"/>
      <c r="E31" s="249"/>
      <c r="F31" s="249"/>
    </row>
    <row r="32" spans="1:9" x14ac:dyDescent="0.25">
      <c r="A32" s="776"/>
      <c r="B32" s="238"/>
      <c r="C32" s="238" t="s">
        <v>667</v>
      </c>
      <c r="D32" s="239"/>
      <c r="E32" s="777"/>
      <c r="F32" s="240"/>
    </row>
    <row r="33" spans="1:10" ht="15.75" thickBot="1" x14ac:dyDescent="0.3">
      <c r="A33" s="778"/>
      <c r="B33" s="779"/>
      <c r="C33" s="779" t="s">
        <v>668</v>
      </c>
      <c r="D33" s="780"/>
      <c r="E33" s="781">
        <v>0</v>
      </c>
      <c r="F33" s="782">
        <v>0</v>
      </c>
    </row>
    <row r="34" spans="1:10" ht="15.75" thickBot="1" x14ac:dyDescent="0.3">
      <c r="A34" s="768"/>
      <c r="B34" s="769"/>
      <c r="C34" s="769"/>
      <c r="D34" s="770" t="s">
        <v>669</v>
      </c>
      <c r="E34" s="771">
        <f>SUM(E32:E33)</f>
        <v>0</v>
      </c>
      <c r="F34" s="772">
        <v>0</v>
      </c>
    </row>
    <row r="35" spans="1:10" x14ac:dyDescent="0.25">
      <c r="A35" s="245"/>
      <c r="B35" s="246"/>
      <c r="C35" s="246" t="s">
        <v>670</v>
      </c>
      <c r="D35" s="247"/>
      <c r="E35" s="249">
        <f>E34+E30</f>
        <v>0</v>
      </c>
      <c r="F35" s="249">
        <f>F34+F30</f>
        <v>0</v>
      </c>
    </row>
    <row r="36" spans="1:10" ht="7.5" customHeight="1" x14ac:dyDescent="0.25">
      <c r="A36" s="773"/>
      <c r="B36" s="774"/>
      <c r="C36" s="774"/>
      <c r="D36" s="775"/>
      <c r="E36" s="783"/>
      <c r="F36" s="783"/>
    </row>
    <row r="37" spans="1:10" x14ac:dyDescent="0.25">
      <c r="A37" s="776"/>
      <c r="B37" s="774" t="s">
        <v>671</v>
      </c>
      <c r="C37" s="774"/>
      <c r="D37" s="775"/>
      <c r="E37" s="240"/>
      <c r="F37" s="240"/>
    </row>
    <row r="38" spans="1:10" x14ac:dyDescent="0.25">
      <c r="A38" s="776"/>
      <c r="B38" s="238" t="s">
        <v>913</v>
      </c>
      <c r="C38" s="238" t="s">
        <v>672</v>
      </c>
      <c r="D38" s="239"/>
      <c r="E38" s="777">
        <v>100000000</v>
      </c>
      <c r="F38" s="240">
        <v>100000000</v>
      </c>
    </row>
    <row r="39" spans="1:10" x14ac:dyDescent="0.25">
      <c r="A39" s="776"/>
      <c r="B39" s="238" t="s">
        <v>912</v>
      </c>
      <c r="C39" s="238" t="s">
        <v>673</v>
      </c>
      <c r="D39" s="239"/>
      <c r="E39" s="240">
        <v>536912450</v>
      </c>
      <c r="F39" s="240">
        <v>747562450</v>
      </c>
      <c r="H39" s="113"/>
      <c r="I39" s="113">
        <v>517687000</v>
      </c>
    </row>
    <row r="40" spans="1:10" x14ac:dyDescent="0.25">
      <c r="A40" s="776"/>
      <c r="B40" s="784"/>
      <c r="C40" s="784"/>
      <c r="D40" s="785" t="s">
        <v>674</v>
      </c>
      <c r="E40" s="777">
        <v>-310377057.13999999</v>
      </c>
      <c r="F40" s="777">
        <v>-383835807.13999999</v>
      </c>
      <c r="H40" s="708"/>
      <c r="I40" s="113">
        <v>4500000</v>
      </c>
    </row>
    <row r="41" spans="1:10" x14ac:dyDescent="0.25">
      <c r="A41" s="776"/>
      <c r="B41" s="238" t="s">
        <v>914</v>
      </c>
      <c r="C41" s="238" t="s">
        <v>675</v>
      </c>
      <c r="D41" s="239"/>
      <c r="E41" s="777">
        <v>735890000</v>
      </c>
      <c r="F41" s="240">
        <v>825097000</v>
      </c>
      <c r="I41" s="113">
        <v>3500000</v>
      </c>
    </row>
    <row r="42" spans="1:10" x14ac:dyDescent="0.25">
      <c r="A42" s="776"/>
      <c r="B42" s="784"/>
      <c r="C42" s="784"/>
      <c r="D42" s="785" t="s">
        <v>674</v>
      </c>
      <c r="E42" s="777">
        <v>-188876700</v>
      </c>
      <c r="F42" s="240">
        <v>-203594500</v>
      </c>
      <c r="I42" s="113">
        <v>193360450</v>
      </c>
    </row>
    <row r="43" spans="1:10" x14ac:dyDescent="0.25">
      <c r="A43" s="776"/>
      <c r="B43" s="238" t="s">
        <v>915</v>
      </c>
      <c r="C43" s="238" t="s">
        <v>676</v>
      </c>
      <c r="D43" s="239"/>
      <c r="E43" s="777">
        <v>6700000</v>
      </c>
      <c r="F43" s="240">
        <v>6700000</v>
      </c>
      <c r="I43" s="113">
        <v>10925000</v>
      </c>
    </row>
    <row r="44" spans="1:10" x14ac:dyDescent="0.25">
      <c r="A44" s="776"/>
      <c r="B44" s="784"/>
      <c r="C44" s="784"/>
      <c r="D44" s="785" t="s">
        <v>674</v>
      </c>
      <c r="E44" s="777">
        <v>-420000</v>
      </c>
      <c r="F44" s="240">
        <v>-566250</v>
      </c>
      <c r="I44" s="113">
        <v>11050000</v>
      </c>
    </row>
    <row r="45" spans="1:10" x14ac:dyDescent="0.25">
      <c r="A45" s="776"/>
      <c r="B45" s="238" t="s">
        <v>916</v>
      </c>
      <c r="C45" s="238" t="s">
        <v>677</v>
      </c>
      <c r="D45" s="239"/>
      <c r="E45" s="777">
        <v>539500</v>
      </c>
      <c r="F45" s="240">
        <f>316500+223000</f>
        <v>539500</v>
      </c>
      <c r="I45" s="113">
        <f>SUM(I39:I44)</f>
        <v>741022450</v>
      </c>
      <c r="J45">
        <v>738022450</v>
      </c>
    </row>
    <row r="46" spans="1:10" x14ac:dyDescent="0.25">
      <c r="A46" s="776"/>
      <c r="B46" s="784"/>
      <c r="C46" s="784"/>
      <c r="D46" s="785" t="s">
        <v>674</v>
      </c>
      <c r="E46" s="777">
        <v>-223000</v>
      </c>
      <c r="F46" s="240">
        <v>-223000</v>
      </c>
      <c r="J46" s="110">
        <f>J45-I45</f>
        <v>-3000000</v>
      </c>
    </row>
    <row r="47" spans="1:10" x14ac:dyDescent="0.25">
      <c r="A47" s="776"/>
      <c r="B47" s="238" t="s">
        <v>917</v>
      </c>
      <c r="C47" s="238" t="s">
        <v>678</v>
      </c>
      <c r="D47" s="239"/>
      <c r="E47" s="777">
        <v>0</v>
      </c>
      <c r="F47" s="240">
        <v>0</v>
      </c>
    </row>
    <row r="48" spans="1:10" x14ac:dyDescent="0.25">
      <c r="A48" s="776"/>
      <c r="B48" s="784"/>
      <c r="C48" s="784"/>
      <c r="D48" s="785" t="s">
        <v>674</v>
      </c>
      <c r="E48" s="777">
        <v>0</v>
      </c>
      <c r="F48" s="240">
        <v>0</v>
      </c>
      <c r="H48" s="113">
        <v>1584151950</v>
      </c>
    </row>
    <row r="49" spans="1:9" x14ac:dyDescent="0.25">
      <c r="A49" s="776"/>
      <c r="B49" s="784"/>
      <c r="C49" s="819" t="s">
        <v>918</v>
      </c>
      <c r="D49" s="820"/>
      <c r="E49" s="777">
        <v>4158000</v>
      </c>
      <c r="F49" s="240">
        <v>4158000</v>
      </c>
      <c r="H49" s="113"/>
    </row>
    <row r="50" spans="1:9" ht="15.75" thickBot="1" x14ac:dyDescent="0.3">
      <c r="A50" s="797"/>
      <c r="B50" s="798"/>
      <c r="C50" s="800"/>
      <c r="D50" s="785" t="s">
        <v>674</v>
      </c>
      <c r="E50" s="777">
        <v>0</v>
      </c>
      <c r="F50" s="799">
        <v>0</v>
      </c>
      <c r="H50" s="113"/>
    </row>
    <row r="51" spans="1:9" ht="15.75" thickBot="1" x14ac:dyDescent="0.3">
      <c r="A51" s="768"/>
      <c r="B51" s="769"/>
      <c r="C51" s="769"/>
      <c r="D51" s="770" t="s">
        <v>679</v>
      </c>
      <c r="E51" s="771">
        <f>E49+E47+E45+E43+E41+E39+E38</f>
        <v>1384199950</v>
      </c>
      <c r="F51" s="772">
        <f>F49+F47+F45+F43+F41+F39+F38</f>
        <v>1684056950</v>
      </c>
      <c r="H51" s="708">
        <f>SUM(F38:F48)</f>
        <v>1091679392.8600001</v>
      </c>
    </row>
    <row r="52" spans="1:9" ht="6" customHeight="1" x14ac:dyDescent="0.25">
      <c r="A52" s="245"/>
      <c r="B52" s="246"/>
      <c r="C52" s="246"/>
      <c r="D52" s="247"/>
      <c r="E52" s="249"/>
      <c r="F52" s="248"/>
    </row>
    <row r="53" spans="1:9" x14ac:dyDescent="0.25">
      <c r="A53" s="776"/>
      <c r="B53" s="774" t="s">
        <v>680</v>
      </c>
      <c r="C53" s="774"/>
      <c r="D53" s="775"/>
      <c r="E53" s="777"/>
      <c r="F53" s="240"/>
      <c r="H53" s="708">
        <f>H51-H48</f>
        <v>-492472557.13999987</v>
      </c>
    </row>
    <row r="54" spans="1:9" x14ac:dyDescent="0.25">
      <c r="A54" s="776"/>
      <c r="B54" s="238"/>
      <c r="C54" s="238" t="s">
        <v>681</v>
      </c>
      <c r="D54" s="239"/>
      <c r="E54" s="777">
        <v>0</v>
      </c>
      <c r="F54" s="240">
        <v>0</v>
      </c>
    </row>
    <row r="55" spans="1:9" x14ac:dyDescent="0.25">
      <c r="A55" s="776"/>
      <c r="B55" s="784"/>
      <c r="C55" s="784"/>
      <c r="D55" s="785" t="s">
        <v>674</v>
      </c>
      <c r="E55" s="777">
        <v>0</v>
      </c>
      <c r="F55" s="240">
        <v>0</v>
      </c>
    </row>
    <row r="56" spans="1:9" x14ac:dyDescent="0.25">
      <c r="A56" s="776"/>
      <c r="B56" s="238"/>
      <c r="C56" s="238" t="s">
        <v>682</v>
      </c>
      <c r="D56" s="239"/>
      <c r="E56" s="777">
        <v>0</v>
      </c>
      <c r="F56" s="240">
        <v>0</v>
      </c>
      <c r="H56">
        <v>1</v>
      </c>
    </row>
    <row r="57" spans="1:9" x14ac:dyDescent="0.25">
      <c r="A57" s="776"/>
      <c r="B57" s="784"/>
      <c r="C57" s="784"/>
      <c r="D57" s="785" t="s">
        <v>674</v>
      </c>
      <c r="E57" s="777">
        <v>0</v>
      </c>
      <c r="F57" s="240">
        <v>0</v>
      </c>
    </row>
    <row r="58" spans="1:9" x14ac:dyDescent="0.25">
      <c r="A58" s="776"/>
      <c r="B58" s="238"/>
      <c r="C58" s="238" t="s">
        <v>683</v>
      </c>
      <c r="D58" s="239"/>
      <c r="E58" s="777">
        <v>675000</v>
      </c>
      <c r="F58" s="240">
        <v>200000</v>
      </c>
    </row>
    <row r="59" spans="1:9" ht="15.75" thickBot="1" x14ac:dyDescent="0.3">
      <c r="A59" s="778"/>
      <c r="B59" s="786"/>
      <c r="C59" s="786"/>
      <c r="D59" s="787" t="s">
        <v>674</v>
      </c>
      <c r="E59" s="781">
        <v>-365000</v>
      </c>
      <c r="F59" s="782">
        <v>0</v>
      </c>
      <c r="I59" s="801">
        <f>E58-200000</f>
        <v>475000</v>
      </c>
    </row>
    <row r="60" spans="1:9" ht="15.75" thickBot="1" x14ac:dyDescent="0.3">
      <c r="A60" s="768"/>
      <c r="B60" s="769"/>
      <c r="C60" s="769"/>
      <c r="D60" s="770" t="s">
        <v>684</v>
      </c>
      <c r="E60" s="771">
        <f>SUM(E54:E59)</f>
        <v>310000</v>
      </c>
      <c r="F60" s="771">
        <f>SUM(F54:F59)</f>
        <v>200000</v>
      </c>
    </row>
    <row r="61" spans="1:9" ht="6" customHeight="1" thickBot="1" x14ac:dyDescent="0.3">
      <c r="A61" s="253"/>
      <c r="B61" s="254"/>
      <c r="C61" s="254"/>
      <c r="D61" s="255"/>
      <c r="E61" s="256"/>
      <c r="F61" s="257"/>
    </row>
    <row r="62" spans="1:9" ht="16.5" thickTop="1" thickBot="1" x14ac:dyDescent="0.3">
      <c r="A62" s="788"/>
      <c r="B62" s="789" t="s">
        <v>685</v>
      </c>
      <c r="C62" s="789"/>
      <c r="D62" s="790"/>
      <c r="E62" s="791">
        <f>E60+E51+E25</f>
        <v>1385449450</v>
      </c>
      <c r="F62" s="791">
        <f>F60+F51+F25</f>
        <v>1684659450</v>
      </c>
    </row>
    <row r="63" spans="1:9" ht="15.75" thickTop="1" x14ac:dyDescent="0.25">
      <c r="A63" s="792"/>
      <c r="B63" s="792"/>
      <c r="C63" s="792"/>
      <c r="D63" s="792"/>
      <c r="E63" s="793"/>
      <c r="F63" s="793"/>
    </row>
    <row r="64" spans="1:9" x14ac:dyDescent="0.25">
      <c r="A64" s="254"/>
      <c r="B64" s="254"/>
      <c r="C64" s="254"/>
      <c r="D64" s="254"/>
      <c r="E64" s="794"/>
      <c r="F64" s="794"/>
    </row>
    <row r="65" spans="1:6" x14ac:dyDescent="0.25">
      <c r="A65" s="254"/>
      <c r="B65" s="254"/>
      <c r="C65" s="254"/>
      <c r="D65" s="254"/>
      <c r="E65" s="794"/>
      <c r="F65" s="794"/>
    </row>
    <row r="66" spans="1:6" x14ac:dyDescent="0.25">
      <c r="A66" s="254"/>
      <c r="B66" s="254"/>
      <c r="C66" s="254"/>
      <c r="D66" s="254"/>
      <c r="E66" s="794"/>
      <c r="F66" s="794"/>
    </row>
    <row r="67" spans="1:6" x14ac:dyDescent="0.25">
      <c r="A67" s="254"/>
      <c r="B67" s="254"/>
      <c r="C67" s="254"/>
      <c r="D67" s="254"/>
      <c r="E67" s="794"/>
      <c r="F67" s="795">
        <v>2</v>
      </c>
    </row>
    <row r="68" spans="1:6" x14ac:dyDescent="0.25">
      <c r="A68" s="818" t="s">
        <v>4</v>
      </c>
      <c r="B68" s="818"/>
      <c r="C68" s="818"/>
      <c r="D68" s="818"/>
      <c r="E68" s="796" t="s">
        <v>641</v>
      </c>
      <c r="F68" s="796" t="s">
        <v>642</v>
      </c>
    </row>
    <row r="69" spans="1:6" x14ac:dyDescent="0.25">
      <c r="A69" s="773" t="s">
        <v>686</v>
      </c>
      <c r="B69" s="774"/>
      <c r="C69" s="238"/>
      <c r="D69" s="239"/>
      <c r="E69" s="240"/>
      <c r="F69" s="240"/>
    </row>
    <row r="70" spans="1:6" x14ac:dyDescent="0.25">
      <c r="A70" s="776"/>
      <c r="B70" s="774" t="s">
        <v>687</v>
      </c>
      <c r="C70" s="238"/>
      <c r="D70" s="239"/>
      <c r="E70" s="240"/>
      <c r="F70" s="240"/>
    </row>
    <row r="71" spans="1:6" x14ac:dyDescent="0.25">
      <c r="A71" s="776"/>
      <c r="B71" s="238"/>
      <c r="C71" s="238" t="s">
        <v>688</v>
      </c>
      <c r="D71" s="239"/>
      <c r="E71" s="777">
        <f>E9</f>
        <v>314500</v>
      </c>
      <c r="F71" s="777">
        <v>0</v>
      </c>
    </row>
    <row r="72" spans="1:6" x14ac:dyDescent="0.25">
      <c r="A72" s="776"/>
      <c r="B72" s="238"/>
      <c r="C72" s="238" t="s">
        <v>689</v>
      </c>
      <c r="D72" s="239"/>
      <c r="E72" s="777">
        <v>0</v>
      </c>
      <c r="F72" s="777">
        <v>0</v>
      </c>
    </row>
    <row r="73" spans="1:6" x14ac:dyDescent="0.25">
      <c r="A73" s="776"/>
      <c r="B73" s="238"/>
      <c r="C73" s="238" t="s">
        <v>690</v>
      </c>
      <c r="D73" s="239"/>
      <c r="E73" s="777">
        <v>0</v>
      </c>
      <c r="F73" s="777">
        <v>0</v>
      </c>
    </row>
    <row r="74" spans="1:6" x14ac:dyDescent="0.25">
      <c r="A74" s="776"/>
      <c r="B74" s="238"/>
      <c r="C74" s="238" t="s">
        <v>691</v>
      </c>
      <c r="D74" s="239"/>
      <c r="E74" s="777">
        <v>0</v>
      </c>
      <c r="F74" s="777">
        <v>0</v>
      </c>
    </row>
    <row r="75" spans="1:6" x14ac:dyDescent="0.25">
      <c r="A75" s="776"/>
      <c r="B75" s="238"/>
      <c r="C75" s="238" t="s">
        <v>710</v>
      </c>
      <c r="D75" s="239"/>
      <c r="E75" s="777">
        <v>18400000</v>
      </c>
      <c r="F75" s="777">
        <v>20739000</v>
      </c>
    </row>
    <row r="76" spans="1:6" x14ac:dyDescent="0.25">
      <c r="A76" s="778"/>
      <c r="B76" s="779"/>
      <c r="C76" s="238" t="s">
        <v>711</v>
      </c>
      <c r="D76" s="780"/>
      <c r="E76" s="781">
        <v>2032310</v>
      </c>
      <c r="F76" s="777">
        <f>325475+765205</f>
        <v>1090680</v>
      </c>
    </row>
    <row r="77" spans="1:6" ht="15.75" thickBot="1" x14ac:dyDescent="0.3">
      <c r="A77" s="778"/>
      <c r="B77" s="779"/>
      <c r="C77" s="779" t="s">
        <v>692</v>
      </c>
      <c r="D77" s="780"/>
      <c r="E77" s="781">
        <v>0</v>
      </c>
      <c r="F77" s="781">
        <v>0</v>
      </c>
    </row>
    <row r="78" spans="1:6" ht="15.75" thickBot="1" x14ac:dyDescent="0.3">
      <c r="A78" s="768"/>
      <c r="B78" s="769"/>
      <c r="C78" s="769"/>
      <c r="D78" s="770" t="s">
        <v>693</v>
      </c>
      <c r="E78" s="771">
        <f>SUM(E71:E77)</f>
        <v>20746810</v>
      </c>
      <c r="F78" s="771">
        <f>SUM(F71:F77)</f>
        <v>21829680</v>
      </c>
    </row>
    <row r="79" spans="1:6" x14ac:dyDescent="0.25">
      <c r="A79" s="245"/>
      <c r="B79" s="246"/>
      <c r="C79" s="246"/>
      <c r="D79" s="247"/>
      <c r="E79" s="248"/>
      <c r="F79" s="248"/>
    </row>
    <row r="80" spans="1:6" x14ac:dyDescent="0.25">
      <c r="A80" s="776"/>
      <c r="B80" s="774" t="s">
        <v>694</v>
      </c>
      <c r="C80" s="238"/>
      <c r="D80" s="239"/>
      <c r="E80" s="240"/>
      <c r="F80" s="240"/>
    </row>
    <row r="81" spans="1:6" x14ac:dyDescent="0.25">
      <c r="A81" s="776"/>
      <c r="B81" s="238"/>
      <c r="C81" s="238" t="s">
        <v>695</v>
      </c>
      <c r="D81" s="239"/>
      <c r="E81" s="777">
        <v>0</v>
      </c>
      <c r="F81" s="240">
        <v>0</v>
      </c>
    </row>
    <row r="82" spans="1:6" x14ac:dyDescent="0.25">
      <c r="A82" s="776"/>
      <c r="B82" s="238"/>
      <c r="C82" s="238" t="s">
        <v>696</v>
      </c>
      <c r="D82" s="239"/>
      <c r="E82" s="777">
        <v>0</v>
      </c>
      <c r="F82" s="240">
        <v>0</v>
      </c>
    </row>
    <row r="83" spans="1:6" x14ac:dyDescent="0.25">
      <c r="A83" s="776"/>
      <c r="B83" s="238"/>
      <c r="C83" s="238" t="s">
        <v>697</v>
      </c>
      <c r="D83" s="239"/>
      <c r="E83" s="777">
        <v>0</v>
      </c>
      <c r="F83" s="240">
        <v>0</v>
      </c>
    </row>
    <row r="84" spans="1:6" x14ac:dyDescent="0.25">
      <c r="A84" s="776"/>
      <c r="B84" s="238"/>
      <c r="C84" s="238" t="s">
        <v>698</v>
      </c>
      <c r="D84" s="239"/>
      <c r="E84" s="777">
        <v>0</v>
      </c>
      <c r="F84" s="240">
        <v>0</v>
      </c>
    </row>
    <row r="85" spans="1:6" ht="15.75" thickBot="1" x14ac:dyDescent="0.3">
      <c r="A85" s="776"/>
      <c r="B85" s="779"/>
      <c r="C85" s="779" t="s">
        <v>699</v>
      </c>
      <c r="D85" s="780"/>
      <c r="E85" s="781">
        <v>0</v>
      </c>
      <c r="F85" s="782">
        <v>0</v>
      </c>
    </row>
    <row r="86" spans="1:6" ht="15.75" thickBot="1" x14ac:dyDescent="0.3">
      <c r="A86" s="773"/>
      <c r="B86" s="769"/>
      <c r="C86" s="769"/>
      <c r="D86" s="770" t="s">
        <v>700</v>
      </c>
      <c r="E86" s="771">
        <f>SUM(E81:E85)</f>
        <v>0</v>
      </c>
      <c r="F86" s="772">
        <f>SUM(F81:F85)</f>
        <v>0</v>
      </c>
    </row>
    <row r="87" spans="1:6" ht="15.75" thickBot="1" x14ac:dyDescent="0.3">
      <c r="A87" s="259"/>
      <c r="B87" s="254"/>
      <c r="C87" s="254"/>
      <c r="D87" s="260"/>
      <c r="E87" s="256"/>
      <c r="F87" s="257"/>
    </row>
    <row r="88" spans="1:6" ht="16.5" thickTop="1" thickBot="1" x14ac:dyDescent="0.3">
      <c r="A88" s="261"/>
      <c r="B88" s="262" t="s">
        <v>701</v>
      </c>
      <c r="C88" s="262"/>
      <c r="D88" s="263"/>
      <c r="E88" s="264">
        <f>E86+E78</f>
        <v>20746810</v>
      </c>
      <c r="F88" s="264">
        <f>F86+F78</f>
        <v>21829680</v>
      </c>
    </row>
    <row r="89" spans="1:6" ht="15.75" thickTop="1" x14ac:dyDescent="0.25">
      <c r="A89" s="250"/>
      <c r="B89" s="251"/>
      <c r="C89" s="251"/>
      <c r="D89" s="252"/>
      <c r="E89" s="265"/>
      <c r="F89" s="265"/>
    </row>
    <row r="90" spans="1:6" ht="15.75" thickBot="1" x14ac:dyDescent="0.3">
      <c r="A90" s="266" t="s">
        <v>702</v>
      </c>
      <c r="B90" s="267"/>
      <c r="C90" s="267"/>
      <c r="D90" s="268"/>
      <c r="E90" s="244"/>
      <c r="F90" s="244"/>
    </row>
    <row r="91" spans="1:6" ht="15.75" thickBot="1" x14ac:dyDescent="0.3">
      <c r="A91" s="269"/>
      <c r="B91" s="270" t="s">
        <v>703</v>
      </c>
      <c r="C91" s="271"/>
      <c r="D91" s="272"/>
      <c r="E91" s="273">
        <f>E62-E88</f>
        <v>1364702640</v>
      </c>
      <c r="F91" s="273">
        <f>F62-F88</f>
        <v>1662829770</v>
      </c>
    </row>
    <row r="92" spans="1:6" ht="16.5" thickTop="1" thickBot="1" x14ac:dyDescent="0.3">
      <c r="A92" s="261"/>
      <c r="B92" s="262" t="s">
        <v>704</v>
      </c>
      <c r="C92" s="262"/>
      <c r="D92" s="263"/>
      <c r="E92" s="274">
        <f>E91</f>
        <v>1364702640</v>
      </c>
      <c r="F92" s="274">
        <f>F91</f>
        <v>1662829770</v>
      </c>
    </row>
    <row r="93" spans="1:6" ht="16.5" thickTop="1" thickBot="1" x14ac:dyDescent="0.3">
      <c r="A93" s="275"/>
      <c r="B93" s="258"/>
      <c r="C93" s="258"/>
      <c r="D93" s="276"/>
      <c r="E93" s="277"/>
      <c r="F93" s="278"/>
    </row>
    <row r="94" spans="1:6" ht="15.75" thickBot="1" x14ac:dyDescent="0.3">
      <c r="A94" s="279" t="s">
        <v>705</v>
      </c>
      <c r="B94" s="280"/>
      <c r="C94" s="280"/>
      <c r="D94" s="281"/>
      <c r="E94" s="282">
        <f>E92+E88</f>
        <v>1385449450</v>
      </c>
      <c r="F94" s="282">
        <f>F92+F88</f>
        <v>1684659450</v>
      </c>
    </row>
    <row r="95" spans="1:6" ht="15.75" thickTop="1" x14ac:dyDescent="0.25">
      <c r="A95" s="283"/>
      <c r="B95" s="283"/>
      <c r="C95" s="283"/>
      <c r="D95" s="283"/>
      <c r="E95" s="814" t="s">
        <v>599</v>
      </c>
      <c r="F95" s="814"/>
    </row>
    <row r="96" spans="1:6" x14ac:dyDescent="0.25">
      <c r="A96" s="283"/>
      <c r="B96" s="283"/>
      <c r="C96" s="283"/>
      <c r="D96" s="283"/>
      <c r="E96" s="814" t="s">
        <v>706</v>
      </c>
      <c r="F96" s="814"/>
    </row>
    <row r="97" spans="1:6" x14ac:dyDescent="0.25">
      <c r="A97" s="283"/>
      <c r="B97" s="283"/>
      <c r="C97" s="283"/>
      <c r="D97" s="283"/>
      <c r="E97" s="284"/>
      <c r="F97" s="283"/>
    </row>
    <row r="98" spans="1:6" x14ac:dyDescent="0.25">
      <c r="A98" s="283"/>
      <c r="B98" s="283"/>
      <c r="C98" s="283"/>
      <c r="D98" s="283"/>
      <c r="E98" s="284"/>
      <c r="F98" s="283"/>
    </row>
    <row r="99" spans="1:6" x14ac:dyDescent="0.25">
      <c r="A99" s="283"/>
      <c r="B99" s="283"/>
      <c r="C99" s="283"/>
      <c r="D99" s="283"/>
      <c r="E99" s="284"/>
      <c r="F99" s="283"/>
    </row>
    <row r="100" spans="1:6" x14ac:dyDescent="0.25">
      <c r="A100" s="283"/>
      <c r="B100" s="283"/>
      <c r="C100" s="283"/>
      <c r="D100" s="283"/>
      <c r="E100" s="814" t="s">
        <v>707</v>
      </c>
      <c r="F100" s="814"/>
    </row>
    <row r="101" spans="1:6" x14ac:dyDescent="0.25">
      <c r="A101" s="283"/>
      <c r="B101" s="283"/>
      <c r="C101" s="283"/>
      <c r="D101" s="283"/>
      <c r="E101" s="814" t="s">
        <v>708</v>
      </c>
      <c r="F101" s="814"/>
    </row>
    <row r="102" spans="1:6" x14ac:dyDescent="0.25">
      <c r="A102" s="283"/>
      <c r="B102" s="283"/>
      <c r="C102" s="283"/>
      <c r="D102" s="283"/>
      <c r="E102" s="814" t="s">
        <v>709</v>
      </c>
      <c r="F102" s="814"/>
    </row>
  </sheetData>
  <mergeCells count="11">
    <mergeCell ref="E96:F96"/>
    <mergeCell ref="E100:F100"/>
    <mergeCell ref="E101:F101"/>
    <mergeCell ref="E102:F102"/>
    <mergeCell ref="A1:F1"/>
    <mergeCell ref="A2:F2"/>
    <mergeCell ref="A3:F3"/>
    <mergeCell ref="A5:D5"/>
    <mergeCell ref="A68:D68"/>
    <mergeCell ref="E95:F95"/>
    <mergeCell ref="C49:D49"/>
  </mergeCells>
  <pageMargins left="0.70866141732283472" right="0.31496062992125984" top="0.74803149606299213" bottom="0.74803149606299213" header="0.31496062992125984" footer="0.31496062992125984"/>
  <pageSetup paperSize="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7"/>
  <sheetViews>
    <sheetView view="pageBreakPreview" zoomScale="90" zoomScaleNormal="100" zoomScaleSheetLayoutView="90" workbookViewId="0">
      <selection activeCell="M33" sqref="M33"/>
    </sheetView>
  </sheetViews>
  <sheetFormatPr defaultRowHeight="15" x14ac:dyDescent="0.25"/>
  <cols>
    <col min="1" max="1" width="20.5703125" customWidth="1"/>
    <col min="2" max="2" width="49.7109375" customWidth="1"/>
    <col min="3" max="3" width="11.42578125" customWidth="1"/>
    <col min="4" max="4" width="11.85546875" customWidth="1"/>
    <col min="5" max="5" width="9.28515625" customWidth="1"/>
    <col min="6" max="6" width="11.42578125" customWidth="1"/>
    <col min="7" max="7" width="12" customWidth="1"/>
    <col min="8" max="8" width="10.5703125" bestFit="1" customWidth="1"/>
    <col min="9" max="9" width="11.85546875" customWidth="1"/>
    <col min="10" max="10" width="9.28515625" customWidth="1"/>
    <col min="11" max="11" width="4.28515625" customWidth="1"/>
    <col min="12" max="12" width="1.5703125" customWidth="1"/>
    <col min="14" max="14" width="16.140625" bestFit="1" customWidth="1"/>
    <col min="15" max="15" width="9.28515625" bestFit="1" customWidth="1"/>
  </cols>
  <sheetData>
    <row r="1" spans="1:14" ht="13.5" customHeight="1" x14ac:dyDescent="0.25">
      <c r="A1" s="850" t="s">
        <v>726</v>
      </c>
      <c r="B1" s="850"/>
      <c r="C1" s="850"/>
      <c r="D1" s="850"/>
      <c r="E1" s="850"/>
      <c r="F1" s="850"/>
      <c r="G1" s="850"/>
      <c r="H1" s="850"/>
      <c r="I1" s="850"/>
      <c r="J1" s="850"/>
      <c r="K1" s="850"/>
    </row>
    <row r="2" spans="1:14" ht="13.5" customHeight="1" x14ac:dyDescent="0.25">
      <c r="A2" s="851" t="s">
        <v>727</v>
      </c>
      <c r="B2" s="851"/>
      <c r="C2" s="851"/>
      <c r="D2" s="851"/>
      <c r="E2" s="851"/>
      <c r="F2" s="851"/>
      <c r="G2" s="851"/>
      <c r="H2" s="851"/>
      <c r="I2" s="851"/>
      <c r="J2" s="851"/>
      <c r="K2" s="851"/>
    </row>
    <row r="3" spans="1:14" ht="13.5" customHeight="1" x14ac:dyDescent="0.25">
      <c r="A3" s="850" t="s">
        <v>16</v>
      </c>
      <c r="B3" s="850"/>
      <c r="C3" s="850"/>
      <c r="D3" s="850"/>
      <c r="E3" s="850"/>
      <c r="F3" s="850"/>
      <c r="G3" s="850"/>
      <c r="H3" s="850"/>
      <c r="I3" s="850"/>
      <c r="J3" s="850"/>
      <c r="K3" s="850"/>
    </row>
    <row r="4" spans="1:14" ht="13.5" customHeight="1" thickBot="1" x14ac:dyDescent="0.3">
      <c r="A4" s="297" t="s">
        <v>728</v>
      </c>
      <c r="B4" s="298"/>
      <c r="C4" s="299"/>
      <c r="D4" s="300"/>
      <c r="E4" s="852"/>
      <c r="F4" s="852"/>
      <c r="G4" s="853"/>
      <c r="H4" s="853"/>
      <c r="I4" s="301"/>
      <c r="J4" s="302"/>
      <c r="K4" s="303">
        <v>1</v>
      </c>
    </row>
    <row r="5" spans="1:14" ht="13.5" customHeight="1" x14ac:dyDescent="0.25">
      <c r="A5" s="836" t="s">
        <v>17</v>
      </c>
      <c r="B5" s="839" t="s">
        <v>729</v>
      </c>
      <c r="C5" s="842" t="s">
        <v>730</v>
      </c>
      <c r="D5" s="845" t="s">
        <v>731</v>
      </c>
      <c r="E5" s="845"/>
      <c r="F5" s="846"/>
      <c r="G5" s="847" t="s">
        <v>732</v>
      </c>
      <c r="H5" s="848"/>
      <c r="I5" s="849"/>
      <c r="J5" s="304"/>
      <c r="K5" s="826" t="s">
        <v>733</v>
      </c>
    </row>
    <row r="6" spans="1:14" ht="13.5" customHeight="1" x14ac:dyDescent="0.25">
      <c r="A6" s="837"/>
      <c r="B6" s="840"/>
      <c r="C6" s="843"/>
      <c r="D6" s="305" t="s">
        <v>18</v>
      </c>
      <c r="E6" s="305" t="s">
        <v>18</v>
      </c>
      <c r="F6" s="306" t="s">
        <v>18</v>
      </c>
      <c r="G6" s="307" t="s">
        <v>18</v>
      </c>
      <c r="H6" s="308" t="s">
        <v>18</v>
      </c>
      <c r="I6" s="309" t="s">
        <v>18</v>
      </c>
      <c r="J6" s="828" t="s">
        <v>734</v>
      </c>
      <c r="K6" s="827"/>
    </row>
    <row r="7" spans="1:14" ht="13.5" customHeight="1" x14ac:dyDescent="0.25">
      <c r="A7" s="837"/>
      <c r="B7" s="840"/>
      <c r="C7" s="843"/>
      <c r="D7" s="310" t="s">
        <v>735</v>
      </c>
      <c r="E7" s="310" t="s">
        <v>735</v>
      </c>
      <c r="F7" s="311" t="s">
        <v>736</v>
      </c>
      <c r="G7" s="312" t="s">
        <v>735</v>
      </c>
      <c r="H7" s="313" t="s">
        <v>735</v>
      </c>
      <c r="I7" s="314" t="s">
        <v>736</v>
      </c>
      <c r="J7" s="829"/>
      <c r="K7" s="827"/>
    </row>
    <row r="8" spans="1:14" ht="13.5" customHeight="1" x14ac:dyDescent="0.25">
      <c r="A8" s="838"/>
      <c r="B8" s="841"/>
      <c r="C8" s="844"/>
      <c r="D8" s="315" t="s">
        <v>737</v>
      </c>
      <c r="E8" s="315" t="s">
        <v>738</v>
      </c>
      <c r="F8" s="316" t="s">
        <v>738</v>
      </c>
      <c r="G8" s="317" t="s">
        <v>737</v>
      </c>
      <c r="H8" s="318" t="s">
        <v>738</v>
      </c>
      <c r="I8" s="319" t="s">
        <v>738</v>
      </c>
      <c r="J8" s="320" t="s">
        <v>739</v>
      </c>
      <c r="K8" s="827"/>
    </row>
    <row r="9" spans="1:14" ht="13.5" customHeight="1" thickBot="1" x14ac:dyDescent="0.3">
      <c r="A9" s="321" t="s">
        <v>740</v>
      </c>
      <c r="B9" s="322">
        <v>2</v>
      </c>
      <c r="C9" s="323" t="s">
        <v>741</v>
      </c>
      <c r="D9" s="323" t="s">
        <v>742</v>
      </c>
      <c r="E9" s="323" t="s">
        <v>743</v>
      </c>
      <c r="F9" s="324" t="s">
        <v>744</v>
      </c>
      <c r="G9" s="325">
        <v>7</v>
      </c>
      <c r="H9" s="326">
        <v>8</v>
      </c>
      <c r="I9" s="327">
        <v>9</v>
      </c>
      <c r="J9" s="328">
        <v>10</v>
      </c>
      <c r="K9" s="329">
        <v>11</v>
      </c>
    </row>
    <row r="10" spans="1:14" ht="13.5" customHeight="1" thickBot="1" x14ac:dyDescent="0.3">
      <c r="A10" s="330"/>
      <c r="B10" s="331" t="s">
        <v>745</v>
      </c>
      <c r="C10" s="332"/>
      <c r="D10" s="333">
        <f>D11+D12</f>
        <v>1979715904</v>
      </c>
      <c r="E10" s="333">
        <f>E11+E12</f>
        <v>0</v>
      </c>
      <c r="F10" s="334">
        <f>E10+D10</f>
        <v>1979715904</v>
      </c>
      <c r="G10" s="335"/>
      <c r="H10" s="336"/>
      <c r="I10" s="337"/>
      <c r="J10" s="338"/>
      <c r="K10" s="339"/>
      <c r="N10" s="113">
        <v>1979715904</v>
      </c>
    </row>
    <row r="11" spans="1:14" ht="13.5" customHeight="1" x14ac:dyDescent="0.25">
      <c r="A11" s="340"/>
      <c r="B11" s="341" t="s">
        <v>746</v>
      </c>
      <c r="C11" s="342"/>
      <c r="D11" s="343">
        <v>1543650791</v>
      </c>
      <c r="E11" s="343">
        <v>0</v>
      </c>
      <c r="F11" s="344">
        <f>E11+D11</f>
        <v>1543650791</v>
      </c>
      <c r="G11" s="345"/>
      <c r="H11" s="346"/>
      <c r="I11" s="347"/>
      <c r="J11" s="348"/>
      <c r="K11" s="339"/>
      <c r="N11" s="703">
        <f>F10-I14</f>
        <v>1382314</v>
      </c>
    </row>
    <row r="12" spans="1:14" ht="13.5" customHeight="1" x14ac:dyDescent="0.25">
      <c r="A12" s="349"/>
      <c r="B12" s="350" t="s">
        <v>747</v>
      </c>
      <c r="C12" s="351"/>
      <c r="D12" s="1">
        <v>436065113</v>
      </c>
      <c r="E12" s="352">
        <v>0</v>
      </c>
      <c r="F12" s="353">
        <f>E12+D12</f>
        <v>436065113</v>
      </c>
      <c r="G12" s="354"/>
      <c r="H12" s="2"/>
      <c r="I12" s="355"/>
      <c r="J12" s="356"/>
      <c r="K12" s="339"/>
    </row>
    <row r="13" spans="1:14" ht="13.5" customHeight="1" thickBot="1" x14ac:dyDescent="0.3">
      <c r="A13" s="357"/>
      <c r="B13" s="358"/>
      <c r="C13" s="358"/>
      <c r="D13" s="3"/>
      <c r="E13" s="3"/>
      <c r="F13" s="359"/>
      <c r="G13" s="360"/>
      <c r="H13" s="4"/>
      <c r="I13" s="361"/>
      <c r="J13" s="362"/>
      <c r="K13" s="363"/>
    </row>
    <row r="14" spans="1:14" ht="14.1" customHeight="1" thickTop="1" thickBot="1" x14ac:dyDescent="0.3">
      <c r="A14" s="364" t="s">
        <v>19</v>
      </c>
      <c r="B14" s="5" t="s">
        <v>20</v>
      </c>
      <c r="C14" s="6">
        <f t="shared" ref="C14:J14" si="0">C16+C29</f>
        <v>1997839600</v>
      </c>
      <c r="D14" s="6">
        <f t="shared" si="0"/>
        <v>0</v>
      </c>
      <c r="E14" s="6">
        <f t="shared" si="0"/>
        <v>0</v>
      </c>
      <c r="F14" s="365">
        <f t="shared" si="0"/>
        <v>0</v>
      </c>
      <c r="G14" s="366">
        <f t="shared" si="0"/>
        <v>1865844632</v>
      </c>
      <c r="H14" s="367">
        <f t="shared" si="0"/>
        <v>112488958</v>
      </c>
      <c r="I14" s="368">
        <f t="shared" si="0"/>
        <v>1978333590</v>
      </c>
      <c r="J14" s="369">
        <f t="shared" si="0"/>
        <v>19506010</v>
      </c>
      <c r="K14" s="370">
        <f>I14/C14*100</f>
        <v>99.02364484115742</v>
      </c>
    </row>
    <row r="15" spans="1:14" ht="14.1" customHeight="1" thickTop="1" thickBot="1" x14ac:dyDescent="0.3">
      <c r="A15" s="371"/>
      <c r="B15" s="7"/>
      <c r="C15" s="8"/>
      <c r="D15" s="8"/>
      <c r="E15" s="8"/>
      <c r="F15" s="372"/>
      <c r="G15" s="373"/>
      <c r="H15" s="374"/>
      <c r="I15" s="375"/>
      <c r="J15" s="376"/>
      <c r="K15" s="370"/>
    </row>
    <row r="16" spans="1:14" ht="14.1" customHeight="1" thickTop="1" thickBot="1" x14ac:dyDescent="0.3">
      <c r="A16" s="364" t="s">
        <v>21</v>
      </c>
      <c r="B16" s="5" t="s">
        <v>22</v>
      </c>
      <c r="C16" s="6">
        <f>C17</f>
        <v>1559485600</v>
      </c>
      <c r="D16" s="6">
        <f t="shared" ref="D16:J16" si="1">D17</f>
        <v>0</v>
      </c>
      <c r="E16" s="6">
        <f t="shared" si="1"/>
        <v>0</v>
      </c>
      <c r="F16" s="365">
        <f t="shared" si="1"/>
        <v>0</v>
      </c>
      <c r="G16" s="366">
        <f t="shared" si="1"/>
        <v>1522904791</v>
      </c>
      <c r="H16" s="367">
        <f t="shared" si="1"/>
        <v>20746000</v>
      </c>
      <c r="I16" s="368">
        <f t="shared" si="1"/>
        <v>1543650791</v>
      </c>
      <c r="J16" s="369">
        <f t="shared" si="1"/>
        <v>15834809</v>
      </c>
      <c r="K16" s="370">
        <f t="shared" ref="K16:K96" si="2">I16/C16*100</f>
        <v>98.984613323778049</v>
      </c>
    </row>
    <row r="17" spans="1:11" ht="14.1" customHeight="1" thickTop="1" x14ac:dyDescent="0.25">
      <c r="A17" s="377" t="s">
        <v>23</v>
      </c>
      <c r="B17" s="9" t="s">
        <v>24</v>
      </c>
      <c r="C17" s="10">
        <f>C18+C27</f>
        <v>1559485600</v>
      </c>
      <c r="D17" s="10">
        <f t="shared" ref="D17:J17" si="3">D18+D27</f>
        <v>0</v>
      </c>
      <c r="E17" s="10">
        <f t="shared" si="3"/>
        <v>0</v>
      </c>
      <c r="F17" s="378">
        <f t="shared" si="3"/>
        <v>0</v>
      </c>
      <c r="G17" s="379">
        <f t="shared" si="3"/>
        <v>1522904791</v>
      </c>
      <c r="H17" s="380">
        <f t="shared" si="3"/>
        <v>20746000</v>
      </c>
      <c r="I17" s="381">
        <f t="shared" si="3"/>
        <v>1543650791</v>
      </c>
      <c r="J17" s="382">
        <f t="shared" si="3"/>
        <v>15834809</v>
      </c>
      <c r="K17" s="383">
        <f t="shared" si="2"/>
        <v>98.984613323778049</v>
      </c>
    </row>
    <row r="18" spans="1:11" ht="14.1" customHeight="1" x14ac:dyDescent="0.25">
      <c r="A18" s="384" t="s">
        <v>25</v>
      </c>
      <c r="B18" s="11" t="s">
        <v>26</v>
      </c>
      <c r="C18" s="12">
        <f>SUM(C19:C26)</f>
        <v>1293085600</v>
      </c>
      <c r="D18" s="12">
        <f t="shared" ref="D18:J18" si="4">SUM(D19:D26)</f>
        <v>0</v>
      </c>
      <c r="E18" s="12">
        <f t="shared" si="4"/>
        <v>0</v>
      </c>
      <c r="F18" s="385">
        <f t="shared" si="4"/>
        <v>0</v>
      </c>
      <c r="G18" s="386">
        <f t="shared" si="4"/>
        <v>1299246791</v>
      </c>
      <c r="H18" s="12">
        <f t="shared" si="4"/>
        <v>0</v>
      </c>
      <c r="I18" s="387">
        <f t="shared" si="4"/>
        <v>1299246791</v>
      </c>
      <c r="J18" s="388">
        <f t="shared" si="4"/>
        <v>-6161191</v>
      </c>
      <c r="K18" s="389">
        <f t="shared" si="2"/>
        <v>100.47647201391771</v>
      </c>
    </row>
    <row r="19" spans="1:11" ht="14.1" customHeight="1" x14ac:dyDescent="0.25">
      <c r="A19" s="390" t="s">
        <v>27</v>
      </c>
      <c r="B19" s="13" t="s">
        <v>28</v>
      </c>
      <c r="C19" s="14">
        <v>975704100</v>
      </c>
      <c r="D19" s="391"/>
      <c r="E19" s="391"/>
      <c r="F19" s="392"/>
      <c r="G19" s="393">
        <v>981836300</v>
      </c>
      <c r="H19" s="394"/>
      <c r="I19" s="395">
        <f>H19+G19</f>
        <v>981836300</v>
      </c>
      <c r="J19" s="396">
        <f>C19-I19</f>
        <v>-6132200</v>
      </c>
      <c r="K19" s="397">
        <f t="shared" si="2"/>
        <v>100.62848972347251</v>
      </c>
    </row>
    <row r="20" spans="1:11" ht="14.1" customHeight="1" x14ac:dyDescent="0.25">
      <c r="A20" s="390" t="s">
        <v>29</v>
      </c>
      <c r="B20" s="13" t="s">
        <v>30</v>
      </c>
      <c r="C20" s="14">
        <v>111594100</v>
      </c>
      <c r="D20" s="391"/>
      <c r="E20" s="391"/>
      <c r="F20" s="392"/>
      <c r="G20" s="398">
        <v>111657012</v>
      </c>
      <c r="H20" s="15"/>
      <c r="I20" s="395">
        <f t="shared" ref="I20:I26" si="5">H20+G20</f>
        <v>111657012</v>
      </c>
      <c r="J20" s="396">
        <f t="shared" ref="J20:J26" si="6">C20-I20</f>
        <v>-62912</v>
      </c>
      <c r="K20" s="397">
        <f t="shared" si="2"/>
        <v>100.05637574029451</v>
      </c>
    </row>
    <row r="21" spans="1:11" ht="14.1" customHeight="1" x14ac:dyDescent="0.25">
      <c r="A21" s="390" t="s">
        <v>31</v>
      </c>
      <c r="B21" s="13" t="s">
        <v>32</v>
      </c>
      <c r="C21" s="14">
        <v>76310000</v>
      </c>
      <c r="D21" s="391"/>
      <c r="E21" s="391"/>
      <c r="F21" s="392"/>
      <c r="G21" s="398">
        <v>76310000</v>
      </c>
      <c r="H21" s="15"/>
      <c r="I21" s="395">
        <f t="shared" si="5"/>
        <v>76310000</v>
      </c>
      <c r="J21" s="396">
        <f t="shared" si="6"/>
        <v>0</v>
      </c>
      <c r="K21" s="397">
        <f t="shared" si="2"/>
        <v>100</v>
      </c>
    </row>
    <row r="22" spans="1:11" ht="14.1" customHeight="1" x14ac:dyDescent="0.25">
      <c r="A22" s="390" t="s">
        <v>33</v>
      </c>
      <c r="B22" s="13" t="s">
        <v>34</v>
      </c>
      <c r="C22" s="14">
        <v>28255000</v>
      </c>
      <c r="D22" s="391"/>
      <c r="E22" s="391"/>
      <c r="F22" s="392"/>
      <c r="G22" s="398">
        <v>28255000</v>
      </c>
      <c r="H22" s="15"/>
      <c r="I22" s="395">
        <f t="shared" si="5"/>
        <v>28255000</v>
      </c>
      <c r="J22" s="396">
        <f t="shared" si="6"/>
        <v>0</v>
      </c>
      <c r="K22" s="397">
        <f t="shared" si="2"/>
        <v>100</v>
      </c>
    </row>
    <row r="23" spans="1:11" ht="14.1" customHeight="1" x14ac:dyDescent="0.25">
      <c r="A23" s="390" t="s">
        <v>35</v>
      </c>
      <c r="B23" s="13" t="s">
        <v>36</v>
      </c>
      <c r="C23" s="14">
        <v>61926300</v>
      </c>
      <c r="D23" s="391"/>
      <c r="E23" s="391"/>
      <c r="F23" s="392"/>
      <c r="G23" s="398">
        <v>61919100</v>
      </c>
      <c r="H23" s="15"/>
      <c r="I23" s="395">
        <f t="shared" si="5"/>
        <v>61919100</v>
      </c>
      <c r="J23" s="396">
        <f t="shared" si="6"/>
        <v>7200</v>
      </c>
      <c r="K23" s="397">
        <f t="shared" si="2"/>
        <v>99.988373275974823</v>
      </c>
    </row>
    <row r="24" spans="1:11" ht="14.1" customHeight="1" x14ac:dyDescent="0.25">
      <c r="A24" s="390" t="s">
        <v>37</v>
      </c>
      <c r="B24" s="13" t="s">
        <v>38</v>
      </c>
      <c r="C24" s="14">
        <v>10915400</v>
      </c>
      <c r="D24" s="391"/>
      <c r="E24" s="391"/>
      <c r="F24" s="392"/>
      <c r="G24" s="398">
        <v>10915204</v>
      </c>
      <c r="H24" s="15"/>
      <c r="I24" s="395">
        <f t="shared" si="5"/>
        <v>10915204</v>
      </c>
      <c r="J24" s="396">
        <f t="shared" si="6"/>
        <v>196</v>
      </c>
      <c r="K24" s="397">
        <f t="shared" si="2"/>
        <v>99.998204371804974</v>
      </c>
    </row>
    <row r="25" spans="1:11" ht="14.1" customHeight="1" x14ac:dyDescent="0.25">
      <c r="A25" s="390" t="s">
        <v>39</v>
      </c>
      <c r="B25" s="13" t="s">
        <v>40</v>
      </c>
      <c r="C25" s="14">
        <v>16000</v>
      </c>
      <c r="D25" s="391"/>
      <c r="E25" s="391"/>
      <c r="F25" s="392"/>
      <c r="G25" s="398">
        <v>15942</v>
      </c>
      <c r="H25" s="15"/>
      <c r="I25" s="395">
        <f t="shared" si="5"/>
        <v>15942</v>
      </c>
      <c r="J25" s="396">
        <f t="shared" si="6"/>
        <v>58</v>
      </c>
      <c r="K25" s="397">
        <f t="shared" si="2"/>
        <v>99.637500000000003</v>
      </c>
    </row>
    <row r="26" spans="1:11" ht="14.1" customHeight="1" x14ac:dyDescent="0.25">
      <c r="A26" s="390" t="s">
        <v>41</v>
      </c>
      <c r="B26" s="13" t="s">
        <v>42</v>
      </c>
      <c r="C26" s="14">
        <v>28364700</v>
      </c>
      <c r="D26" s="391"/>
      <c r="E26" s="391"/>
      <c r="F26" s="392"/>
      <c r="G26" s="399">
        <v>28338233</v>
      </c>
      <c r="H26" s="16"/>
      <c r="I26" s="395">
        <f t="shared" si="5"/>
        <v>28338233</v>
      </c>
      <c r="J26" s="396">
        <f t="shared" si="6"/>
        <v>26467</v>
      </c>
      <c r="K26" s="397">
        <f t="shared" si="2"/>
        <v>99.906690358085925</v>
      </c>
    </row>
    <row r="27" spans="1:11" ht="14.1" customHeight="1" x14ac:dyDescent="0.25">
      <c r="A27" s="400" t="s">
        <v>43</v>
      </c>
      <c r="B27" s="17" t="s">
        <v>44</v>
      </c>
      <c r="C27" s="18">
        <f>C28</f>
        <v>266400000</v>
      </c>
      <c r="D27" s="18">
        <f t="shared" ref="D27:J27" si="7">D28</f>
        <v>0</v>
      </c>
      <c r="E27" s="18">
        <f t="shared" si="7"/>
        <v>0</v>
      </c>
      <c r="F27" s="401">
        <f t="shared" si="7"/>
        <v>0</v>
      </c>
      <c r="G27" s="402">
        <f t="shared" si="7"/>
        <v>223658000</v>
      </c>
      <c r="H27" s="403">
        <f>H28</f>
        <v>20746000</v>
      </c>
      <c r="I27" s="404">
        <f t="shared" si="7"/>
        <v>244404000</v>
      </c>
      <c r="J27" s="405">
        <f t="shared" si="7"/>
        <v>21996000</v>
      </c>
      <c r="K27" s="406">
        <f t="shared" si="2"/>
        <v>91.743243243243242</v>
      </c>
    </row>
    <row r="28" spans="1:11" ht="14.1" customHeight="1" thickBot="1" x14ac:dyDescent="0.3">
      <c r="A28" s="407" t="s">
        <v>45</v>
      </c>
      <c r="B28" s="19" t="s">
        <v>46</v>
      </c>
      <c r="C28" s="20">
        <v>266400000</v>
      </c>
      <c r="D28" s="408"/>
      <c r="E28" s="408"/>
      <c r="F28" s="409"/>
      <c r="G28" s="410">
        <v>223658000</v>
      </c>
      <c r="H28" s="21">
        <v>20746000</v>
      </c>
      <c r="I28" s="411">
        <f>H28+G28</f>
        <v>244404000</v>
      </c>
      <c r="J28" s="412">
        <f>C28-I28</f>
        <v>21996000</v>
      </c>
      <c r="K28" s="413">
        <f t="shared" si="2"/>
        <v>91.743243243243242</v>
      </c>
    </row>
    <row r="29" spans="1:11" ht="14.1" customHeight="1" thickTop="1" thickBot="1" x14ac:dyDescent="0.3">
      <c r="A29" s="364" t="s">
        <v>47</v>
      </c>
      <c r="B29" s="22" t="s">
        <v>48</v>
      </c>
      <c r="C29" s="23">
        <f t="shared" ref="C29:J29" si="8">C30+C44+C56+C63+C70+C84+C93+C100+C124+C139+C189+C252+C257+C269+C295+C324+C353+C364+C384+C417</f>
        <v>438354000</v>
      </c>
      <c r="D29" s="23">
        <f t="shared" si="8"/>
        <v>0</v>
      </c>
      <c r="E29" s="23">
        <f t="shared" si="8"/>
        <v>0</v>
      </c>
      <c r="F29" s="414">
        <f t="shared" si="8"/>
        <v>0</v>
      </c>
      <c r="G29" s="415">
        <f t="shared" si="8"/>
        <v>342939841</v>
      </c>
      <c r="H29" s="23">
        <f t="shared" si="8"/>
        <v>91742958</v>
      </c>
      <c r="I29" s="416">
        <f t="shared" si="8"/>
        <v>434682799</v>
      </c>
      <c r="J29" s="417">
        <f t="shared" si="8"/>
        <v>3671201</v>
      </c>
      <c r="K29" s="418">
        <f t="shared" si="2"/>
        <v>99.16250313673423</v>
      </c>
    </row>
    <row r="30" spans="1:11" ht="14.1" customHeight="1" thickTop="1" x14ac:dyDescent="0.25">
      <c r="A30" s="377" t="s">
        <v>49</v>
      </c>
      <c r="B30" s="24" t="s">
        <v>50</v>
      </c>
      <c r="C30" s="25">
        <f>C31</f>
        <v>3000000</v>
      </c>
      <c r="D30" s="25">
        <f t="shared" ref="D30:J31" si="9">D31</f>
        <v>0</v>
      </c>
      <c r="E30" s="25">
        <f t="shared" si="9"/>
        <v>0</v>
      </c>
      <c r="F30" s="419">
        <f t="shared" si="9"/>
        <v>0</v>
      </c>
      <c r="G30" s="420">
        <f t="shared" si="9"/>
        <v>2901250</v>
      </c>
      <c r="H30" s="25">
        <f t="shared" si="9"/>
        <v>98750</v>
      </c>
      <c r="I30" s="421">
        <f t="shared" si="9"/>
        <v>3000000</v>
      </c>
      <c r="J30" s="422">
        <f t="shared" si="9"/>
        <v>0</v>
      </c>
      <c r="K30" s="383">
        <f t="shared" si="2"/>
        <v>100</v>
      </c>
    </row>
    <row r="31" spans="1:11" ht="14.1" customHeight="1" thickBot="1" x14ac:dyDescent="0.3">
      <c r="A31" s="423" t="s">
        <v>51</v>
      </c>
      <c r="B31" s="26" t="s">
        <v>52</v>
      </c>
      <c r="C31" s="27">
        <f>C32</f>
        <v>3000000</v>
      </c>
      <c r="D31" s="27">
        <f t="shared" si="9"/>
        <v>0</v>
      </c>
      <c r="E31" s="27">
        <f t="shared" si="9"/>
        <v>0</v>
      </c>
      <c r="F31" s="424">
        <f t="shared" si="9"/>
        <v>0</v>
      </c>
      <c r="G31" s="425">
        <f t="shared" si="9"/>
        <v>2901250</v>
      </c>
      <c r="H31" s="27">
        <f t="shared" si="9"/>
        <v>98750</v>
      </c>
      <c r="I31" s="426">
        <f t="shared" si="9"/>
        <v>3000000</v>
      </c>
      <c r="J31" s="427">
        <f t="shared" si="9"/>
        <v>0</v>
      </c>
      <c r="K31" s="428">
        <f t="shared" si="2"/>
        <v>100</v>
      </c>
    </row>
    <row r="32" spans="1:11" ht="14.1" customHeight="1" thickBot="1" x14ac:dyDescent="0.3">
      <c r="A32" s="429" t="s">
        <v>53</v>
      </c>
      <c r="B32" s="28" t="s">
        <v>54</v>
      </c>
      <c r="C32" s="29">
        <f>C33+C35+C37</f>
        <v>3000000</v>
      </c>
      <c r="D32" s="29">
        <f t="shared" ref="D32:K32" si="10">D33+D35+D37</f>
        <v>0</v>
      </c>
      <c r="E32" s="29">
        <f t="shared" si="10"/>
        <v>0</v>
      </c>
      <c r="F32" s="29">
        <f t="shared" si="10"/>
        <v>0</v>
      </c>
      <c r="G32" s="29">
        <f t="shared" si="10"/>
        <v>2901250</v>
      </c>
      <c r="H32" s="29">
        <f t="shared" si="10"/>
        <v>98750</v>
      </c>
      <c r="I32" s="29">
        <f t="shared" si="10"/>
        <v>3000000</v>
      </c>
      <c r="J32" s="29">
        <f t="shared" si="10"/>
        <v>0</v>
      </c>
      <c r="K32" s="29">
        <f t="shared" si="10"/>
        <v>300</v>
      </c>
    </row>
    <row r="33" spans="1:11" ht="14.1" customHeight="1" x14ac:dyDescent="0.25">
      <c r="A33" s="435" t="s">
        <v>55</v>
      </c>
      <c r="B33" s="30" t="s">
        <v>56</v>
      </c>
      <c r="C33" s="31">
        <f>C34</f>
        <v>215000</v>
      </c>
      <c r="D33" s="31">
        <f t="shared" ref="D33:J33" si="11">D34</f>
        <v>0</v>
      </c>
      <c r="E33" s="31">
        <f t="shared" si="11"/>
        <v>0</v>
      </c>
      <c r="F33" s="436">
        <f t="shared" si="11"/>
        <v>0</v>
      </c>
      <c r="G33" s="437">
        <f t="shared" si="11"/>
        <v>165000</v>
      </c>
      <c r="H33" s="31">
        <f t="shared" si="11"/>
        <v>50000</v>
      </c>
      <c r="I33" s="438">
        <f t="shared" si="11"/>
        <v>215000</v>
      </c>
      <c r="J33" s="439">
        <f t="shared" si="11"/>
        <v>0</v>
      </c>
      <c r="K33" s="440">
        <f t="shared" si="2"/>
        <v>100</v>
      </c>
    </row>
    <row r="34" spans="1:11" ht="14.1" customHeight="1" x14ac:dyDescent="0.25">
      <c r="A34" s="441" t="s">
        <v>57</v>
      </c>
      <c r="B34" s="13" t="s">
        <v>58</v>
      </c>
      <c r="C34" s="14">
        <v>215000</v>
      </c>
      <c r="D34" s="32"/>
      <c r="E34" s="32"/>
      <c r="F34" s="442"/>
      <c r="G34" s="398">
        <v>165000</v>
      </c>
      <c r="H34" s="15">
        <v>50000</v>
      </c>
      <c r="I34" s="395">
        <f>H34+G34</f>
        <v>215000</v>
      </c>
      <c r="J34" s="396">
        <f>C34-I34</f>
        <v>0</v>
      </c>
      <c r="K34" s="397">
        <f>I34/C34*100</f>
        <v>100</v>
      </c>
    </row>
    <row r="35" spans="1:11" ht="14.1" customHeight="1" x14ac:dyDescent="0.25">
      <c r="A35" s="390" t="s">
        <v>60</v>
      </c>
      <c r="B35" s="13" t="s">
        <v>61</v>
      </c>
      <c r="C35" s="14">
        <f>C36</f>
        <v>90000</v>
      </c>
      <c r="D35" s="14">
        <f t="shared" ref="D35:K35" si="12">D36</f>
        <v>0</v>
      </c>
      <c r="E35" s="14">
        <f t="shared" si="12"/>
        <v>0</v>
      </c>
      <c r="F35" s="14">
        <f t="shared" si="12"/>
        <v>0</v>
      </c>
      <c r="G35" s="14">
        <f t="shared" si="12"/>
        <v>41250</v>
      </c>
      <c r="H35" s="14">
        <f t="shared" si="12"/>
        <v>48750</v>
      </c>
      <c r="I35" s="14">
        <f t="shared" si="12"/>
        <v>90000</v>
      </c>
      <c r="J35" s="14">
        <f t="shared" si="12"/>
        <v>0</v>
      </c>
      <c r="K35" s="14">
        <f t="shared" si="12"/>
        <v>100</v>
      </c>
    </row>
    <row r="36" spans="1:11" ht="14.1" customHeight="1" x14ac:dyDescent="0.25">
      <c r="A36" s="390" t="s">
        <v>62</v>
      </c>
      <c r="B36" s="13" t="s">
        <v>63</v>
      </c>
      <c r="C36" s="14">
        <v>90000</v>
      </c>
      <c r="D36" s="14"/>
      <c r="E36" s="14"/>
      <c r="F36" s="443"/>
      <c r="G36" s="444">
        <v>41250</v>
      </c>
      <c r="H36" s="14">
        <v>48750</v>
      </c>
      <c r="I36" s="443">
        <f>H36+G36</f>
        <v>90000</v>
      </c>
      <c r="J36" s="446">
        <f>C36-I36</f>
        <v>0</v>
      </c>
      <c r="K36" s="397">
        <f>I36/C36*100</f>
        <v>100</v>
      </c>
    </row>
    <row r="37" spans="1:11" ht="14.1" customHeight="1" x14ac:dyDescent="0.25">
      <c r="A37" s="390" t="s">
        <v>64</v>
      </c>
      <c r="B37" s="13" t="s">
        <v>65</v>
      </c>
      <c r="C37" s="14">
        <f>C38</f>
        <v>2695000</v>
      </c>
      <c r="D37" s="14">
        <f t="shared" ref="D37:J37" si="13">D38</f>
        <v>0</v>
      </c>
      <c r="E37" s="14">
        <f t="shared" si="13"/>
        <v>0</v>
      </c>
      <c r="F37" s="443">
        <f t="shared" si="13"/>
        <v>0</v>
      </c>
      <c r="G37" s="444">
        <f t="shared" si="13"/>
        <v>2695000</v>
      </c>
      <c r="H37" s="14">
        <f t="shared" si="13"/>
        <v>0</v>
      </c>
      <c r="I37" s="445">
        <f t="shared" si="13"/>
        <v>2695000</v>
      </c>
      <c r="J37" s="446">
        <f t="shared" si="13"/>
        <v>0</v>
      </c>
      <c r="K37" s="397">
        <f t="shared" si="2"/>
        <v>100</v>
      </c>
    </row>
    <row r="38" spans="1:11" ht="14.1" customHeight="1" x14ac:dyDescent="0.25">
      <c r="A38" s="390" t="s">
        <v>66</v>
      </c>
      <c r="B38" s="13" t="s">
        <v>67</v>
      </c>
      <c r="C38" s="14">
        <v>2695000</v>
      </c>
      <c r="D38" s="32"/>
      <c r="E38" s="32"/>
      <c r="F38" s="442"/>
      <c r="G38" s="398">
        <v>2695000</v>
      </c>
      <c r="H38" s="15"/>
      <c r="I38" s="395">
        <f>H38+G38</f>
        <v>2695000</v>
      </c>
      <c r="J38" s="396">
        <f>C38-I38</f>
        <v>0</v>
      </c>
      <c r="K38" s="397">
        <f t="shared" si="2"/>
        <v>100</v>
      </c>
    </row>
    <row r="39" spans="1:11" ht="14.1" customHeight="1" x14ac:dyDescent="0.25">
      <c r="A39" s="34"/>
      <c r="B39" s="34"/>
      <c r="C39" s="35"/>
      <c r="D39" s="36"/>
      <c r="E39" s="36"/>
      <c r="F39" s="36"/>
      <c r="G39" s="37"/>
      <c r="H39" s="37"/>
      <c r="I39" s="37"/>
      <c r="J39" s="38"/>
      <c r="K39" s="39"/>
    </row>
    <row r="40" spans="1:11" ht="14.1" customHeight="1" x14ac:dyDescent="0.25">
      <c r="A40" s="40"/>
      <c r="B40" s="40"/>
      <c r="C40" s="41"/>
      <c r="D40" s="42"/>
      <c r="E40" s="42"/>
      <c r="F40" s="42"/>
      <c r="G40" s="43"/>
      <c r="H40" s="43"/>
      <c r="I40" s="43"/>
      <c r="J40" s="44"/>
      <c r="K40" s="45"/>
    </row>
    <row r="41" spans="1:11" ht="14.1" customHeight="1" x14ac:dyDescent="0.25">
      <c r="A41" s="40"/>
      <c r="B41" s="40"/>
      <c r="C41" s="41"/>
      <c r="D41" s="42"/>
      <c r="E41" s="42"/>
      <c r="F41" s="42"/>
      <c r="G41" s="43"/>
      <c r="H41" s="43"/>
      <c r="I41" s="43"/>
      <c r="J41" s="44"/>
      <c r="K41" s="45"/>
    </row>
    <row r="42" spans="1:11" ht="14.1" customHeight="1" x14ac:dyDescent="0.25">
      <c r="A42" s="40"/>
      <c r="B42" s="40"/>
      <c r="C42" s="41"/>
      <c r="D42" s="42"/>
      <c r="E42" s="42"/>
      <c r="F42" s="42"/>
      <c r="G42" s="43"/>
      <c r="H42" s="43"/>
      <c r="I42" s="43"/>
      <c r="J42" s="44"/>
      <c r="K42" s="45">
        <v>2</v>
      </c>
    </row>
    <row r="43" spans="1:11" ht="14.1" customHeight="1" x14ac:dyDescent="0.25">
      <c r="A43" s="321" t="s">
        <v>740</v>
      </c>
      <c r="B43" s="322">
        <v>2</v>
      </c>
      <c r="C43" s="323" t="s">
        <v>741</v>
      </c>
      <c r="D43" s="323" t="s">
        <v>742</v>
      </c>
      <c r="E43" s="323" t="s">
        <v>743</v>
      </c>
      <c r="F43" s="324" t="s">
        <v>744</v>
      </c>
      <c r="G43" s="325">
        <v>7</v>
      </c>
      <c r="H43" s="326">
        <v>8</v>
      </c>
      <c r="I43" s="327">
        <v>9</v>
      </c>
      <c r="J43" s="328">
        <v>10</v>
      </c>
      <c r="K43" s="329">
        <v>11</v>
      </c>
    </row>
    <row r="44" spans="1:11" ht="14.1" customHeight="1" x14ac:dyDescent="0.25">
      <c r="A44" s="448" t="s">
        <v>49</v>
      </c>
      <c r="B44" s="46" t="s">
        <v>68</v>
      </c>
      <c r="C44" s="47">
        <f>C45</f>
        <v>3930000</v>
      </c>
      <c r="D44" s="47">
        <f t="shared" ref="D44:J44" si="14">D45</f>
        <v>0</v>
      </c>
      <c r="E44" s="47">
        <f t="shared" si="14"/>
        <v>0</v>
      </c>
      <c r="F44" s="449">
        <f t="shared" si="14"/>
        <v>0</v>
      </c>
      <c r="G44" s="450">
        <f t="shared" si="14"/>
        <v>2126750</v>
      </c>
      <c r="H44" s="48">
        <f t="shared" si="14"/>
        <v>1798250</v>
      </c>
      <c r="I44" s="451">
        <f t="shared" si="14"/>
        <v>3925000</v>
      </c>
      <c r="J44" s="452">
        <f t="shared" si="14"/>
        <v>5000</v>
      </c>
      <c r="K44" s="453">
        <f t="shared" si="2"/>
        <v>99.872773536895679</v>
      </c>
    </row>
    <row r="45" spans="1:11" ht="14.1" customHeight="1" thickBot="1" x14ac:dyDescent="0.3">
      <c r="A45" s="423" t="s">
        <v>69</v>
      </c>
      <c r="B45" s="26" t="s">
        <v>70</v>
      </c>
      <c r="C45" s="27">
        <f>C46+C49</f>
        <v>3930000</v>
      </c>
      <c r="D45" s="27">
        <f t="shared" ref="D45:J45" si="15">D46+D49</f>
        <v>0</v>
      </c>
      <c r="E45" s="27">
        <f t="shared" si="15"/>
        <v>0</v>
      </c>
      <c r="F45" s="424">
        <f t="shared" si="15"/>
        <v>0</v>
      </c>
      <c r="G45" s="454">
        <f t="shared" si="15"/>
        <v>2126750</v>
      </c>
      <c r="H45" s="27">
        <f t="shared" si="15"/>
        <v>1798250</v>
      </c>
      <c r="I45" s="426">
        <f t="shared" si="15"/>
        <v>3925000</v>
      </c>
      <c r="J45" s="455">
        <f t="shared" si="15"/>
        <v>5000</v>
      </c>
      <c r="K45" s="428">
        <f t="shared" si="2"/>
        <v>99.872773536895679</v>
      </c>
    </row>
    <row r="46" spans="1:11" ht="14.1" customHeight="1" thickBot="1" x14ac:dyDescent="0.3">
      <c r="A46" s="456" t="s">
        <v>71</v>
      </c>
      <c r="B46" s="28" t="s">
        <v>24</v>
      </c>
      <c r="C46" s="29">
        <f>C47</f>
        <v>1150000</v>
      </c>
      <c r="D46" s="29">
        <f t="shared" ref="D46:J47" si="16">D47</f>
        <v>0</v>
      </c>
      <c r="E46" s="29">
        <f t="shared" si="16"/>
        <v>0</v>
      </c>
      <c r="F46" s="430">
        <f t="shared" si="16"/>
        <v>0</v>
      </c>
      <c r="G46" s="431">
        <f t="shared" si="16"/>
        <v>0</v>
      </c>
      <c r="H46" s="29">
        <f t="shared" si="16"/>
        <v>1150000</v>
      </c>
      <c r="I46" s="432">
        <f t="shared" si="16"/>
        <v>1150000</v>
      </c>
      <c r="J46" s="433">
        <f t="shared" si="16"/>
        <v>0</v>
      </c>
      <c r="K46" s="471">
        <f t="shared" si="2"/>
        <v>100</v>
      </c>
    </row>
    <row r="47" spans="1:11" ht="14.1" customHeight="1" x14ac:dyDescent="0.25">
      <c r="A47" s="457" t="s">
        <v>72</v>
      </c>
      <c r="B47" s="30" t="s">
        <v>73</v>
      </c>
      <c r="C47" s="31">
        <f>C48</f>
        <v>1150000</v>
      </c>
      <c r="D47" s="31">
        <f t="shared" si="16"/>
        <v>0</v>
      </c>
      <c r="E47" s="31">
        <f t="shared" si="16"/>
        <v>0</v>
      </c>
      <c r="F47" s="436">
        <f t="shared" si="16"/>
        <v>0</v>
      </c>
      <c r="G47" s="458">
        <f t="shared" si="16"/>
        <v>0</v>
      </c>
      <c r="H47" s="49">
        <f t="shared" si="16"/>
        <v>1150000</v>
      </c>
      <c r="I47" s="459">
        <f t="shared" si="16"/>
        <v>1150000</v>
      </c>
      <c r="J47" s="439">
        <f t="shared" si="16"/>
        <v>0</v>
      </c>
      <c r="K47" s="440">
        <f t="shared" si="2"/>
        <v>100</v>
      </c>
    </row>
    <row r="48" spans="1:11" ht="14.1" customHeight="1" thickBot="1" x14ac:dyDescent="0.3">
      <c r="A48" s="407" t="s">
        <v>74</v>
      </c>
      <c r="B48" s="19" t="s">
        <v>75</v>
      </c>
      <c r="C48" s="20">
        <v>1150000</v>
      </c>
      <c r="D48" s="4"/>
      <c r="E48" s="4"/>
      <c r="F48" s="460"/>
      <c r="G48" s="393"/>
      <c r="H48" s="50">
        <v>1150000</v>
      </c>
      <c r="I48" s="461">
        <f>H48+G48</f>
        <v>1150000</v>
      </c>
      <c r="J48" s="462">
        <f>C48-I48</f>
        <v>0</v>
      </c>
      <c r="K48" s="413">
        <f t="shared" si="2"/>
        <v>100</v>
      </c>
    </row>
    <row r="49" spans="1:11" ht="14.1" customHeight="1" thickBot="1" x14ac:dyDescent="0.3">
      <c r="A49" s="456" t="s">
        <v>76</v>
      </c>
      <c r="B49" s="28" t="s">
        <v>54</v>
      </c>
      <c r="C49" s="29">
        <f>C50+C52+C54</f>
        <v>2780000</v>
      </c>
      <c r="D49" s="29">
        <f t="shared" ref="D49:K49" si="17">D50+D52+D54</f>
        <v>0</v>
      </c>
      <c r="E49" s="29">
        <f t="shared" si="17"/>
        <v>0</v>
      </c>
      <c r="F49" s="29">
        <f t="shared" si="17"/>
        <v>0</v>
      </c>
      <c r="G49" s="29">
        <f t="shared" si="17"/>
        <v>2126750</v>
      </c>
      <c r="H49" s="29">
        <f t="shared" si="17"/>
        <v>648250</v>
      </c>
      <c r="I49" s="29">
        <f t="shared" si="17"/>
        <v>2775000</v>
      </c>
      <c r="J49" s="29">
        <f t="shared" si="17"/>
        <v>5000</v>
      </c>
      <c r="K49" s="29">
        <f t="shared" si="17"/>
        <v>299.79355904211394</v>
      </c>
    </row>
    <row r="50" spans="1:11" ht="14.1" customHeight="1" x14ac:dyDescent="0.25">
      <c r="A50" s="457" t="s">
        <v>77</v>
      </c>
      <c r="B50" s="30" t="s">
        <v>56</v>
      </c>
      <c r="C50" s="31">
        <f>C51</f>
        <v>190000</v>
      </c>
      <c r="D50" s="31">
        <f t="shared" ref="D50:J50" si="18">D51</f>
        <v>0</v>
      </c>
      <c r="E50" s="31">
        <f t="shared" si="18"/>
        <v>0</v>
      </c>
      <c r="F50" s="436">
        <f t="shared" si="18"/>
        <v>0</v>
      </c>
      <c r="G50" s="437">
        <f t="shared" si="18"/>
        <v>156500</v>
      </c>
      <c r="H50" s="31">
        <f t="shared" si="18"/>
        <v>33500</v>
      </c>
      <c r="I50" s="438">
        <f t="shared" si="18"/>
        <v>190000</v>
      </c>
      <c r="J50" s="439">
        <f t="shared" si="18"/>
        <v>0</v>
      </c>
      <c r="K50" s="440">
        <f t="shared" si="2"/>
        <v>100</v>
      </c>
    </row>
    <row r="51" spans="1:11" ht="14.1" customHeight="1" x14ac:dyDescent="0.25">
      <c r="A51" s="390" t="s">
        <v>78</v>
      </c>
      <c r="B51" s="51" t="s">
        <v>58</v>
      </c>
      <c r="C51" s="14">
        <v>190000</v>
      </c>
      <c r="D51" s="32"/>
      <c r="E51" s="32"/>
      <c r="F51" s="442"/>
      <c r="G51" s="398">
        <v>156500</v>
      </c>
      <c r="H51" s="15">
        <v>33500</v>
      </c>
      <c r="I51" s="395">
        <f>H51+G51</f>
        <v>190000</v>
      </c>
      <c r="J51" s="396">
        <f>C51-I51</f>
        <v>0</v>
      </c>
      <c r="K51" s="397">
        <f t="shared" si="2"/>
        <v>100</v>
      </c>
    </row>
    <row r="52" spans="1:11" ht="14.1" customHeight="1" x14ac:dyDescent="0.25">
      <c r="A52" s="390" t="s">
        <v>79</v>
      </c>
      <c r="B52" s="13" t="s">
        <v>61</v>
      </c>
      <c r="C52" s="14">
        <f>C53</f>
        <v>168000</v>
      </c>
      <c r="D52" s="14">
        <f t="shared" ref="D52:K52" si="19">D53</f>
        <v>0</v>
      </c>
      <c r="E52" s="14">
        <f t="shared" si="19"/>
        <v>0</v>
      </c>
      <c r="F52" s="14">
        <f t="shared" si="19"/>
        <v>0</v>
      </c>
      <c r="G52" s="14">
        <f t="shared" si="19"/>
        <v>53250</v>
      </c>
      <c r="H52" s="14">
        <f t="shared" si="19"/>
        <v>114750</v>
      </c>
      <c r="I52" s="14">
        <f t="shared" si="19"/>
        <v>168000</v>
      </c>
      <c r="J52" s="14">
        <f t="shared" si="19"/>
        <v>0</v>
      </c>
      <c r="K52" s="14">
        <f t="shared" si="19"/>
        <v>100</v>
      </c>
    </row>
    <row r="53" spans="1:11" ht="14.1" customHeight="1" x14ac:dyDescent="0.25">
      <c r="A53" s="390" t="s">
        <v>80</v>
      </c>
      <c r="B53" s="13" t="s">
        <v>81</v>
      </c>
      <c r="C53" s="14">
        <v>168000</v>
      </c>
      <c r="D53" s="32"/>
      <c r="E53" s="32"/>
      <c r="F53" s="442"/>
      <c r="G53" s="398">
        <v>53250</v>
      </c>
      <c r="H53" s="15">
        <v>114750</v>
      </c>
      <c r="I53" s="395">
        <f>H53+G53</f>
        <v>168000</v>
      </c>
      <c r="J53" s="396">
        <f>C53-I53</f>
        <v>0</v>
      </c>
      <c r="K53" s="397">
        <f t="shared" si="2"/>
        <v>100</v>
      </c>
    </row>
    <row r="54" spans="1:11" ht="14.1" customHeight="1" x14ac:dyDescent="0.25">
      <c r="A54" s="390" t="s">
        <v>82</v>
      </c>
      <c r="B54" s="13" t="s">
        <v>65</v>
      </c>
      <c r="C54" s="14">
        <f>C55</f>
        <v>2422000</v>
      </c>
      <c r="D54" s="14">
        <f t="shared" ref="D54:J54" si="20">D55</f>
        <v>0</v>
      </c>
      <c r="E54" s="14">
        <f t="shared" si="20"/>
        <v>0</v>
      </c>
      <c r="F54" s="443">
        <f t="shared" si="20"/>
        <v>0</v>
      </c>
      <c r="G54" s="444">
        <f t="shared" si="20"/>
        <v>1917000</v>
      </c>
      <c r="H54" s="14">
        <f t="shared" si="20"/>
        <v>500000</v>
      </c>
      <c r="I54" s="445">
        <f t="shared" si="20"/>
        <v>2417000</v>
      </c>
      <c r="J54" s="446">
        <f t="shared" si="20"/>
        <v>5000</v>
      </c>
      <c r="K54" s="397">
        <f t="shared" si="2"/>
        <v>99.793559042113955</v>
      </c>
    </row>
    <row r="55" spans="1:11" ht="14.1" customHeight="1" x14ac:dyDescent="0.25">
      <c r="A55" s="390" t="s">
        <v>83</v>
      </c>
      <c r="B55" s="13" t="s">
        <v>67</v>
      </c>
      <c r="C55" s="14">
        <v>2422000</v>
      </c>
      <c r="D55" s="32"/>
      <c r="E55" s="32"/>
      <c r="F55" s="442"/>
      <c r="G55" s="398">
        <v>1917000</v>
      </c>
      <c r="H55" s="15">
        <v>500000</v>
      </c>
      <c r="I55" s="395">
        <f>H55+G55</f>
        <v>2417000</v>
      </c>
      <c r="J55" s="396">
        <f>C55-I55</f>
        <v>5000</v>
      </c>
      <c r="K55" s="397">
        <f t="shared" si="2"/>
        <v>99.793559042113955</v>
      </c>
    </row>
    <row r="56" spans="1:11" ht="14.1" customHeight="1" x14ac:dyDescent="0.25">
      <c r="A56" s="448" t="s">
        <v>84</v>
      </c>
      <c r="B56" s="46" t="s">
        <v>85</v>
      </c>
      <c r="C56" s="47">
        <f>C57</f>
        <v>1500000</v>
      </c>
      <c r="D56" s="47">
        <f t="shared" ref="D56:J57" si="21">D57</f>
        <v>0</v>
      </c>
      <c r="E56" s="47">
        <f t="shared" si="21"/>
        <v>0</v>
      </c>
      <c r="F56" s="449">
        <f t="shared" si="21"/>
        <v>0</v>
      </c>
      <c r="G56" s="450">
        <f t="shared" si="21"/>
        <v>1399750</v>
      </c>
      <c r="H56" s="48">
        <f t="shared" si="21"/>
        <v>100250</v>
      </c>
      <c r="I56" s="451">
        <f t="shared" si="21"/>
        <v>1500000</v>
      </c>
      <c r="J56" s="452">
        <f t="shared" si="21"/>
        <v>0</v>
      </c>
      <c r="K56" s="453">
        <f t="shared" si="2"/>
        <v>100</v>
      </c>
    </row>
    <row r="57" spans="1:11" ht="14.1" customHeight="1" thickBot="1" x14ac:dyDescent="0.3">
      <c r="A57" s="423" t="s">
        <v>86</v>
      </c>
      <c r="B57" s="26" t="s">
        <v>87</v>
      </c>
      <c r="C57" s="27">
        <f>C58</f>
        <v>1500000</v>
      </c>
      <c r="D57" s="27">
        <f t="shared" si="21"/>
        <v>0</v>
      </c>
      <c r="E57" s="27">
        <f t="shared" si="21"/>
        <v>0</v>
      </c>
      <c r="F57" s="424">
        <f t="shared" si="21"/>
        <v>0</v>
      </c>
      <c r="G57" s="463">
        <f t="shared" si="21"/>
        <v>1399750</v>
      </c>
      <c r="H57" s="52">
        <f t="shared" si="21"/>
        <v>100250</v>
      </c>
      <c r="I57" s="464">
        <f t="shared" si="21"/>
        <v>1500000</v>
      </c>
      <c r="J57" s="465">
        <f t="shared" si="21"/>
        <v>0</v>
      </c>
      <c r="K57" s="428">
        <f t="shared" si="2"/>
        <v>100</v>
      </c>
    </row>
    <row r="58" spans="1:11" ht="14.1" customHeight="1" thickBot="1" x14ac:dyDescent="0.3">
      <c r="A58" s="456" t="s">
        <v>88</v>
      </c>
      <c r="B58" s="28" t="s">
        <v>54</v>
      </c>
      <c r="C58" s="29">
        <f>C59+C61</f>
        <v>1500000</v>
      </c>
      <c r="D58" s="29">
        <f t="shared" ref="D58:J58" si="22">D59+D61</f>
        <v>0</v>
      </c>
      <c r="E58" s="29">
        <f t="shared" si="22"/>
        <v>0</v>
      </c>
      <c r="F58" s="430">
        <f t="shared" si="22"/>
        <v>0</v>
      </c>
      <c r="G58" s="431">
        <f t="shared" si="22"/>
        <v>1399750</v>
      </c>
      <c r="H58" s="29">
        <f t="shared" si="22"/>
        <v>100250</v>
      </c>
      <c r="I58" s="432">
        <f t="shared" si="22"/>
        <v>1500000</v>
      </c>
      <c r="J58" s="433">
        <f t="shared" si="22"/>
        <v>0</v>
      </c>
      <c r="K58" s="471">
        <f t="shared" si="2"/>
        <v>100</v>
      </c>
    </row>
    <row r="59" spans="1:11" ht="14.1" customHeight="1" x14ac:dyDescent="0.25">
      <c r="A59" s="457" t="s">
        <v>89</v>
      </c>
      <c r="B59" s="30" t="s">
        <v>56</v>
      </c>
      <c r="C59" s="31">
        <f>C60</f>
        <v>640000</v>
      </c>
      <c r="D59" s="31">
        <f t="shared" ref="D59:J59" si="23">D60</f>
        <v>0</v>
      </c>
      <c r="E59" s="31">
        <f t="shared" si="23"/>
        <v>0</v>
      </c>
      <c r="F59" s="436">
        <f t="shared" si="23"/>
        <v>0</v>
      </c>
      <c r="G59" s="437">
        <f t="shared" si="23"/>
        <v>615000</v>
      </c>
      <c r="H59" s="31">
        <f t="shared" si="23"/>
        <v>25000</v>
      </c>
      <c r="I59" s="438">
        <f t="shared" si="23"/>
        <v>640000</v>
      </c>
      <c r="J59" s="439">
        <f t="shared" si="23"/>
        <v>0</v>
      </c>
      <c r="K59" s="440">
        <f t="shared" si="2"/>
        <v>100</v>
      </c>
    </row>
    <row r="60" spans="1:11" ht="14.1" customHeight="1" x14ac:dyDescent="0.25">
      <c r="A60" s="390" t="s">
        <v>90</v>
      </c>
      <c r="B60" s="13" t="s">
        <v>58</v>
      </c>
      <c r="C60" s="14">
        <v>640000</v>
      </c>
      <c r="D60" s="32"/>
      <c r="E60" s="32"/>
      <c r="F60" s="442"/>
      <c r="G60" s="398">
        <v>615000</v>
      </c>
      <c r="H60" s="15">
        <v>25000</v>
      </c>
      <c r="I60" s="466">
        <f>H60+G60</f>
        <v>640000</v>
      </c>
      <c r="J60" s="396">
        <f>C60-I60</f>
        <v>0</v>
      </c>
      <c r="K60" s="397">
        <f t="shared" si="2"/>
        <v>100</v>
      </c>
    </row>
    <row r="61" spans="1:11" ht="14.1" customHeight="1" x14ac:dyDescent="0.25">
      <c r="A61" s="390" t="s">
        <v>91</v>
      </c>
      <c r="B61" s="13" t="s">
        <v>61</v>
      </c>
      <c r="C61" s="14">
        <f>C62</f>
        <v>860000</v>
      </c>
      <c r="D61" s="14">
        <f t="shared" ref="D61:J61" si="24">D62</f>
        <v>0</v>
      </c>
      <c r="E61" s="14">
        <f t="shared" si="24"/>
        <v>0</v>
      </c>
      <c r="F61" s="443">
        <f t="shared" si="24"/>
        <v>0</v>
      </c>
      <c r="G61" s="444">
        <f t="shared" si="24"/>
        <v>784750</v>
      </c>
      <c r="H61" s="14">
        <f t="shared" si="24"/>
        <v>75250</v>
      </c>
      <c r="I61" s="445">
        <f t="shared" si="24"/>
        <v>860000</v>
      </c>
      <c r="J61" s="446">
        <f t="shared" si="24"/>
        <v>0</v>
      </c>
      <c r="K61" s="397">
        <f t="shared" si="2"/>
        <v>100</v>
      </c>
    </row>
    <row r="62" spans="1:11" ht="14.1" customHeight="1" x14ac:dyDescent="0.25">
      <c r="A62" s="390" t="s">
        <v>92</v>
      </c>
      <c r="B62" s="13" t="s">
        <v>81</v>
      </c>
      <c r="C62" s="14">
        <v>860000</v>
      </c>
      <c r="D62" s="32"/>
      <c r="E62" s="32"/>
      <c r="F62" s="442"/>
      <c r="G62" s="398">
        <v>784750</v>
      </c>
      <c r="H62" s="15">
        <v>75250</v>
      </c>
      <c r="I62" s="466">
        <f>H62+G62</f>
        <v>860000</v>
      </c>
      <c r="J62" s="396">
        <f>C62-I62</f>
        <v>0</v>
      </c>
      <c r="K62" s="397">
        <f t="shared" si="2"/>
        <v>100</v>
      </c>
    </row>
    <row r="63" spans="1:11" ht="14.1" customHeight="1" x14ac:dyDescent="0.25">
      <c r="A63" s="448" t="s">
        <v>93</v>
      </c>
      <c r="B63" s="46" t="s">
        <v>94</v>
      </c>
      <c r="C63" s="47">
        <f>C64</f>
        <v>2500000</v>
      </c>
      <c r="D63" s="47">
        <f t="shared" ref="D63:J64" si="25">D64</f>
        <v>0</v>
      </c>
      <c r="E63" s="47">
        <f t="shared" si="25"/>
        <v>0</v>
      </c>
      <c r="F63" s="449">
        <f t="shared" si="25"/>
        <v>0</v>
      </c>
      <c r="G63" s="467">
        <f t="shared" si="25"/>
        <v>2072000</v>
      </c>
      <c r="H63" s="47">
        <f t="shared" si="25"/>
        <v>428000</v>
      </c>
      <c r="I63" s="468">
        <f t="shared" si="25"/>
        <v>2500000</v>
      </c>
      <c r="J63" s="469">
        <f t="shared" si="25"/>
        <v>0</v>
      </c>
      <c r="K63" s="453">
        <f t="shared" si="2"/>
        <v>100</v>
      </c>
    </row>
    <row r="64" spans="1:11" ht="14.1" customHeight="1" thickBot="1" x14ac:dyDescent="0.3">
      <c r="A64" s="423" t="s">
        <v>95</v>
      </c>
      <c r="B64" s="26" t="s">
        <v>96</v>
      </c>
      <c r="C64" s="27">
        <f>C65</f>
        <v>2500000</v>
      </c>
      <c r="D64" s="27">
        <f t="shared" si="25"/>
        <v>0</v>
      </c>
      <c r="E64" s="27">
        <f t="shared" si="25"/>
        <v>0</v>
      </c>
      <c r="F64" s="424">
        <f t="shared" si="25"/>
        <v>0</v>
      </c>
      <c r="G64" s="425">
        <f t="shared" si="25"/>
        <v>2072000</v>
      </c>
      <c r="H64" s="27">
        <f t="shared" si="25"/>
        <v>428000</v>
      </c>
      <c r="I64" s="426">
        <f t="shared" si="25"/>
        <v>2500000</v>
      </c>
      <c r="J64" s="427">
        <f t="shared" si="25"/>
        <v>0</v>
      </c>
      <c r="K64" s="428">
        <f t="shared" si="2"/>
        <v>100</v>
      </c>
    </row>
    <row r="65" spans="1:11" ht="14.1" customHeight="1" thickBot="1" x14ac:dyDescent="0.3">
      <c r="A65" s="470" t="s">
        <v>97</v>
      </c>
      <c r="B65" s="53" t="s">
        <v>54</v>
      </c>
      <c r="C65" s="29">
        <f>C66+C68</f>
        <v>2500000</v>
      </c>
      <c r="D65" s="29">
        <f t="shared" ref="D65:J65" si="26">D66+D68</f>
        <v>0</v>
      </c>
      <c r="E65" s="29">
        <f t="shared" si="26"/>
        <v>0</v>
      </c>
      <c r="F65" s="430">
        <f t="shared" si="26"/>
        <v>0</v>
      </c>
      <c r="G65" s="431">
        <f t="shared" si="26"/>
        <v>2072000</v>
      </c>
      <c r="H65" s="29">
        <f t="shared" si="26"/>
        <v>428000</v>
      </c>
      <c r="I65" s="432">
        <f t="shared" si="26"/>
        <v>2500000</v>
      </c>
      <c r="J65" s="433">
        <f t="shared" si="26"/>
        <v>0</v>
      </c>
      <c r="K65" s="471">
        <f t="shared" si="2"/>
        <v>100</v>
      </c>
    </row>
    <row r="66" spans="1:11" ht="14.1" customHeight="1" thickBot="1" x14ac:dyDescent="0.3">
      <c r="A66" s="472" t="s">
        <v>98</v>
      </c>
      <c r="B66" s="54" t="s">
        <v>61</v>
      </c>
      <c r="C66" s="55">
        <f>C67</f>
        <v>100000</v>
      </c>
      <c r="D66" s="55">
        <f t="shared" ref="D66:J66" si="27">D67</f>
        <v>0</v>
      </c>
      <c r="E66" s="55">
        <f t="shared" si="27"/>
        <v>0</v>
      </c>
      <c r="F66" s="473">
        <f t="shared" si="27"/>
        <v>0</v>
      </c>
      <c r="G66" s="474">
        <f t="shared" si="27"/>
        <v>72000</v>
      </c>
      <c r="H66" s="55">
        <f t="shared" si="27"/>
        <v>28000</v>
      </c>
      <c r="I66" s="475">
        <f t="shared" si="27"/>
        <v>100000</v>
      </c>
      <c r="J66" s="476">
        <f t="shared" si="27"/>
        <v>0</v>
      </c>
      <c r="K66" s="477">
        <f>I66/C66*100</f>
        <v>100</v>
      </c>
    </row>
    <row r="67" spans="1:11" ht="14.1" customHeight="1" x14ac:dyDescent="0.25">
      <c r="A67" s="478" t="s">
        <v>99</v>
      </c>
      <c r="B67" s="51" t="s">
        <v>100</v>
      </c>
      <c r="C67" s="14">
        <v>100000</v>
      </c>
      <c r="D67" s="14"/>
      <c r="E67" s="14"/>
      <c r="F67" s="443"/>
      <c r="G67" s="444">
        <v>72000</v>
      </c>
      <c r="H67" s="14">
        <v>28000</v>
      </c>
      <c r="I67" s="445">
        <f>H67+G67</f>
        <v>100000</v>
      </c>
      <c r="J67" s="446">
        <f>C67-I67</f>
        <v>0</v>
      </c>
      <c r="K67" s="477">
        <f>I67/C67*100</f>
        <v>100</v>
      </c>
    </row>
    <row r="68" spans="1:11" ht="14.1" customHeight="1" x14ac:dyDescent="0.25">
      <c r="A68" s="390" t="s">
        <v>101</v>
      </c>
      <c r="B68" s="13" t="s">
        <v>65</v>
      </c>
      <c r="C68" s="14">
        <f>C69</f>
        <v>2400000</v>
      </c>
      <c r="D68" s="14">
        <f t="shared" ref="D68:J68" si="28">D69</f>
        <v>0</v>
      </c>
      <c r="E68" s="14">
        <f t="shared" si="28"/>
        <v>0</v>
      </c>
      <c r="F68" s="443">
        <f t="shared" si="28"/>
        <v>0</v>
      </c>
      <c r="G68" s="444">
        <f t="shared" si="28"/>
        <v>2000000</v>
      </c>
      <c r="H68" s="14">
        <f t="shared" si="28"/>
        <v>400000</v>
      </c>
      <c r="I68" s="445">
        <f t="shared" si="28"/>
        <v>2400000</v>
      </c>
      <c r="J68" s="446">
        <f t="shared" si="28"/>
        <v>0</v>
      </c>
      <c r="K68" s="397">
        <f t="shared" si="2"/>
        <v>100</v>
      </c>
    </row>
    <row r="69" spans="1:11" ht="14.1" customHeight="1" x14ac:dyDescent="0.25">
      <c r="A69" s="390" t="s">
        <v>102</v>
      </c>
      <c r="B69" s="13" t="s">
        <v>103</v>
      </c>
      <c r="C69" s="14">
        <v>2400000</v>
      </c>
      <c r="D69" s="32"/>
      <c r="E69" s="32"/>
      <c r="F69" s="442"/>
      <c r="G69" s="398">
        <v>2000000</v>
      </c>
      <c r="H69" s="15">
        <v>400000</v>
      </c>
      <c r="I69" s="395">
        <f>H69+G69</f>
        <v>2400000</v>
      </c>
      <c r="J69" s="396">
        <f>C69-I69</f>
        <v>0</v>
      </c>
      <c r="K69" s="397">
        <f t="shared" si="2"/>
        <v>100</v>
      </c>
    </row>
    <row r="70" spans="1:11" ht="14.1" customHeight="1" x14ac:dyDescent="0.25">
      <c r="A70" s="448" t="s">
        <v>104</v>
      </c>
      <c r="B70" s="46" t="s">
        <v>105</v>
      </c>
      <c r="C70" s="47">
        <f>C71</f>
        <v>4500000</v>
      </c>
      <c r="D70" s="47">
        <f t="shared" ref="D70:J71" si="29">D71</f>
        <v>0</v>
      </c>
      <c r="E70" s="47">
        <f t="shared" si="29"/>
        <v>0</v>
      </c>
      <c r="F70" s="449">
        <f t="shared" si="29"/>
        <v>0</v>
      </c>
      <c r="G70" s="467">
        <f t="shared" si="29"/>
        <v>1878800</v>
      </c>
      <c r="H70" s="47">
        <f t="shared" si="29"/>
        <v>2571200</v>
      </c>
      <c r="I70" s="468">
        <f t="shared" si="29"/>
        <v>4450000</v>
      </c>
      <c r="J70" s="469">
        <f t="shared" si="29"/>
        <v>50000</v>
      </c>
      <c r="K70" s="453">
        <f t="shared" si="2"/>
        <v>98.888888888888886</v>
      </c>
    </row>
    <row r="71" spans="1:11" ht="14.1" customHeight="1" thickBot="1" x14ac:dyDescent="0.3">
      <c r="A71" s="423" t="s">
        <v>106</v>
      </c>
      <c r="B71" s="26" t="s">
        <v>107</v>
      </c>
      <c r="C71" s="27">
        <f>C72</f>
        <v>4500000</v>
      </c>
      <c r="D71" s="27">
        <f t="shared" si="29"/>
        <v>0</v>
      </c>
      <c r="E71" s="27">
        <f t="shared" si="29"/>
        <v>0</v>
      </c>
      <c r="F71" s="424">
        <f t="shared" si="29"/>
        <v>0</v>
      </c>
      <c r="G71" s="425">
        <f t="shared" si="29"/>
        <v>1878800</v>
      </c>
      <c r="H71" s="27">
        <f t="shared" si="29"/>
        <v>2571200</v>
      </c>
      <c r="I71" s="426">
        <f t="shared" si="29"/>
        <v>4450000</v>
      </c>
      <c r="J71" s="427">
        <f t="shared" si="29"/>
        <v>50000</v>
      </c>
      <c r="K71" s="428">
        <f t="shared" si="2"/>
        <v>98.888888888888886</v>
      </c>
    </row>
    <row r="72" spans="1:11" ht="14.1" customHeight="1" thickBot="1" x14ac:dyDescent="0.3">
      <c r="A72" s="470" t="s">
        <v>108</v>
      </c>
      <c r="B72" s="53" t="s">
        <v>54</v>
      </c>
      <c r="C72" s="29">
        <f t="shared" ref="C72:J72" si="30">C73+C75+C77</f>
        <v>4500000</v>
      </c>
      <c r="D72" s="29">
        <f t="shared" si="30"/>
        <v>0</v>
      </c>
      <c r="E72" s="29">
        <f t="shared" si="30"/>
        <v>0</v>
      </c>
      <c r="F72" s="430">
        <f t="shared" si="30"/>
        <v>0</v>
      </c>
      <c r="G72" s="431">
        <f t="shared" si="30"/>
        <v>1878800</v>
      </c>
      <c r="H72" s="29">
        <f t="shared" si="30"/>
        <v>2571200</v>
      </c>
      <c r="I72" s="432">
        <f t="shared" si="30"/>
        <v>4450000</v>
      </c>
      <c r="J72" s="433">
        <f t="shared" si="30"/>
        <v>50000</v>
      </c>
      <c r="K72" s="471">
        <f t="shared" si="2"/>
        <v>98.888888888888886</v>
      </c>
    </row>
    <row r="73" spans="1:11" ht="14.1" customHeight="1" x14ac:dyDescent="0.25">
      <c r="A73" s="457" t="s">
        <v>109</v>
      </c>
      <c r="B73" s="30" t="s">
        <v>56</v>
      </c>
      <c r="C73" s="31">
        <f>C74</f>
        <v>270000</v>
      </c>
      <c r="D73" s="31">
        <f t="shared" ref="D73:J73" si="31">D74</f>
        <v>0</v>
      </c>
      <c r="E73" s="31">
        <f t="shared" si="31"/>
        <v>0</v>
      </c>
      <c r="F73" s="436">
        <f t="shared" si="31"/>
        <v>0</v>
      </c>
      <c r="G73" s="437">
        <f t="shared" si="31"/>
        <v>230000</v>
      </c>
      <c r="H73" s="31">
        <f t="shared" si="31"/>
        <v>40000</v>
      </c>
      <c r="I73" s="438">
        <f t="shared" si="31"/>
        <v>270000</v>
      </c>
      <c r="J73" s="439">
        <f t="shared" si="31"/>
        <v>0</v>
      </c>
      <c r="K73" s="440">
        <f t="shared" si="2"/>
        <v>100</v>
      </c>
    </row>
    <row r="74" spans="1:11" ht="14.1" customHeight="1" x14ac:dyDescent="0.25">
      <c r="A74" s="390" t="s">
        <v>110</v>
      </c>
      <c r="B74" s="13" t="s">
        <v>58</v>
      </c>
      <c r="C74" s="14">
        <v>270000</v>
      </c>
      <c r="D74" s="2"/>
      <c r="E74" s="2"/>
      <c r="F74" s="479"/>
      <c r="G74" s="398">
        <v>230000</v>
      </c>
      <c r="H74" s="15">
        <v>40000</v>
      </c>
      <c r="I74" s="395">
        <f>H74+G74</f>
        <v>270000</v>
      </c>
      <c r="J74" s="396">
        <f>C74-I74</f>
        <v>0</v>
      </c>
      <c r="K74" s="397">
        <f t="shared" si="2"/>
        <v>100</v>
      </c>
    </row>
    <row r="75" spans="1:11" ht="14.1" customHeight="1" x14ac:dyDescent="0.25">
      <c r="A75" s="390" t="s">
        <v>111</v>
      </c>
      <c r="B75" s="13" t="s">
        <v>61</v>
      </c>
      <c r="C75" s="14">
        <f>C76</f>
        <v>150000</v>
      </c>
      <c r="D75" s="14">
        <f t="shared" ref="D75:K75" si="32">D76</f>
        <v>0</v>
      </c>
      <c r="E75" s="14">
        <f t="shared" si="32"/>
        <v>0</v>
      </c>
      <c r="F75" s="14">
        <f t="shared" si="32"/>
        <v>0</v>
      </c>
      <c r="G75" s="14">
        <f t="shared" si="32"/>
        <v>118800</v>
      </c>
      <c r="H75" s="14">
        <f t="shared" si="32"/>
        <v>31200</v>
      </c>
      <c r="I75" s="14">
        <f t="shared" si="32"/>
        <v>150000</v>
      </c>
      <c r="J75" s="14">
        <f t="shared" si="32"/>
        <v>0</v>
      </c>
      <c r="K75" s="14">
        <f t="shared" si="32"/>
        <v>100</v>
      </c>
    </row>
    <row r="76" spans="1:11" ht="14.1" customHeight="1" x14ac:dyDescent="0.25">
      <c r="A76" s="390" t="s">
        <v>112</v>
      </c>
      <c r="B76" s="13" t="s">
        <v>113</v>
      </c>
      <c r="C76" s="14">
        <v>150000</v>
      </c>
      <c r="D76" s="14"/>
      <c r="E76" s="14"/>
      <c r="F76" s="443"/>
      <c r="G76" s="444">
        <v>118800</v>
      </c>
      <c r="H76" s="14">
        <v>31200</v>
      </c>
      <c r="I76" s="443">
        <f>H76+G76</f>
        <v>150000</v>
      </c>
      <c r="J76" s="446">
        <f>C76-I76</f>
        <v>0</v>
      </c>
      <c r="K76" s="397">
        <f t="shared" si="2"/>
        <v>100</v>
      </c>
    </row>
    <row r="77" spans="1:11" ht="14.1" customHeight="1" x14ac:dyDescent="0.25">
      <c r="A77" s="390" t="s">
        <v>114</v>
      </c>
      <c r="B77" s="13" t="s">
        <v>65</v>
      </c>
      <c r="C77" s="14">
        <f>C78</f>
        <v>4080000</v>
      </c>
      <c r="D77" s="14">
        <f t="shared" ref="D77:J77" si="33">D78</f>
        <v>0</v>
      </c>
      <c r="E77" s="14">
        <f t="shared" si="33"/>
        <v>0</v>
      </c>
      <c r="F77" s="443">
        <f t="shared" si="33"/>
        <v>0</v>
      </c>
      <c r="G77" s="444">
        <f t="shared" si="33"/>
        <v>1530000</v>
      </c>
      <c r="H77" s="14">
        <f t="shared" si="33"/>
        <v>2500000</v>
      </c>
      <c r="I77" s="445">
        <f t="shared" si="33"/>
        <v>4030000</v>
      </c>
      <c r="J77" s="446">
        <f t="shared" si="33"/>
        <v>50000</v>
      </c>
      <c r="K77" s="397">
        <f t="shared" si="2"/>
        <v>98.774509803921575</v>
      </c>
    </row>
    <row r="78" spans="1:11" ht="14.1" customHeight="1" x14ac:dyDescent="0.25">
      <c r="A78" s="390" t="s">
        <v>115</v>
      </c>
      <c r="B78" s="13" t="s">
        <v>103</v>
      </c>
      <c r="C78" s="14">
        <v>4080000</v>
      </c>
      <c r="D78" s="32"/>
      <c r="E78" s="32"/>
      <c r="F78" s="442"/>
      <c r="G78" s="398">
        <v>1530000</v>
      </c>
      <c r="H78" s="15">
        <v>2500000</v>
      </c>
      <c r="I78" s="395">
        <f>H78+G78</f>
        <v>4030000</v>
      </c>
      <c r="J78" s="396">
        <f>C78-I78</f>
        <v>50000</v>
      </c>
      <c r="K78" s="397">
        <f t="shared" si="2"/>
        <v>98.774509803921575</v>
      </c>
    </row>
    <row r="79" spans="1:11" ht="14.1" customHeight="1" x14ac:dyDescent="0.25">
      <c r="A79" s="34"/>
      <c r="B79" s="34"/>
      <c r="C79" s="35"/>
      <c r="D79" s="36"/>
      <c r="E79" s="36"/>
      <c r="F79" s="36"/>
      <c r="G79" s="37"/>
      <c r="H79" s="37"/>
      <c r="I79" s="37"/>
      <c r="J79" s="38"/>
      <c r="K79" s="39"/>
    </row>
    <row r="80" spans="1:11" ht="14.1" customHeight="1" x14ac:dyDescent="0.25">
      <c r="A80" s="40"/>
      <c r="B80" s="40"/>
      <c r="C80" s="41"/>
      <c r="D80" s="42"/>
      <c r="E80" s="42"/>
      <c r="F80" s="42"/>
      <c r="G80" s="43"/>
      <c r="H80" s="43"/>
      <c r="I80" s="43"/>
      <c r="J80" s="44"/>
      <c r="K80" s="45"/>
    </row>
    <row r="81" spans="1:11" ht="14.1" customHeight="1" x14ac:dyDescent="0.25">
      <c r="A81" s="40"/>
      <c r="B81" s="40"/>
      <c r="C81" s="41"/>
      <c r="D81" s="42"/>
      <c r="E81" s="42"/>
      <c r="F81" s="42"/>
      <c r="G81" s="43"/>
      <c r="H81" s="43"/>
      <c r="I81" s="43"/>
      <c r="J81" s="44"/>
      <c r="K81" s="45"/>
    </row>
    <row r="82" spans="1:11" ht="14.1" customHeight="1" x14ac:dyDescent="0.25">
      <c r="A82" s="40"/>
      <c r="B82" s="40"/>
      <c r="C82" s="41"/>
      <c r="D82" s="42"/>
      <c r="E82" s="42"/>
      <c r="F82" s="42"/>
      <c r="G82" s="43"/>
      <c r="H82" s="43"/>
      <c r="I82" s="43"/>
      <c r="J82" s="44"/>
      <c r="K82" s="45">
        <v>3</v>
      </c>
    </row>
    <row r="83" spans="1:11" ht="14.1" customHeight="1" x14ac:dyDescent="0.25">
      <c r="A83" s="321" t="s">
        <v>740</v>
      </c>
      <c r="B83" s="322">
        <v>2</v>
      </c>
      <c r="C83" s="323" t="s">
        <v>741</v>
      </c>
      <c r="D83" s="323" t="s">
        <v>742</v>
      </c>
      <c r="E83" s="323" t="s">
        <v>743</v>
      </c>
      <c r="F83" s="324" t="s">
        <v>744</v>
      </c>
      <c r="G83" s="325">
        <v>7</v>
      </c>
      <c r="H83" s="326">
        <v>8</v>
      </c>
      <c r="I83" s="327">
        <v>9</v>
      </c>
      <c r="J83" s="328">
        <v>10</v>
      </c>
      <c r="K83" s="329">
        <v>11</v>
      </c>
    </row>
    <row r="84" spans="1:11" ht="14.1" customHeight="1" x14ac:dyDescent="0.25">
      <c r="A84" s="448" t="s">
        <v>116</v>
      </c>
      <c r="B84" s="46" t="s">
        <v>117</v>
      </c>
      <c r="C84" s="47">
        <f>C85</f>
        <v>4950000</v>
      </c>
      <c r="D84" s="47">
        <f t="shared" ref="D84:J85" si="34">D85</f>
        <v>0</v>
      </c>
      <c r="E84" s="47">
        <f t="shared" si="34"/>
        <v>0</v>
      </c>
      <c r="F84" s="449">
        <f t="shared" si="34"/>
        <v>0</v>
      </c>
      <c r="G84" s="467">
        <f t="shared" si="34"/>
        <v>4359500</v>
      </c>
      <c r="H84" s="47">
        <f t="shared" si="34"/>
        <v>589800</v>
      </c>
      <c r="I84" s="468">
        <f t="shared" si="34"/>
        <v>4949300</v>
      </c>
      <c r="J84" s="469">
        <f t="shared" si="34"/>
        <v>700</v>
      </c>
      <c r="K84" s="453">
        <f t="shared" si="2"/>
        <v>99.985858585858594</v>
      </c>
    </row>
    <row r="85" spans="1:11" ht="14.1" customHeight="1" thickBot="1" x14ac:dyDescent="0.3">
      <c r="A85" s="480" t="s">
        <v>118</v>
      </c>
      <c r="B85" s="26" t="s">
        <v>119</v>
      </c>
      <c r="C85" s="27">
        <f>C86</f>
        <v>4950000</v>
      </c>
      <c r="D85" s="27">
        <f t="shared" si="34"/>
        <v>0</v>
      </c>
      <c r="E85" s="27">
        <f t="shared" si="34"/>
        <v>0</v>
      </c>
      <c r="F85" s="424">
        <f t="shared" si="34"/>
        <v>0</v>
      </c>
      <c r="G85" s="425">
        <f t="shared" si="34"/>
        <v>4359500</v>
      </c>
      <c r="H85" s="27">
        <f t="shared" si="34"/>
        <v>589800</v>
      </c>
      <c r="I85" s="426">
        <f t="shared" si="34"/>
        <v>4949300</v>
      </c>
      <c r="J85" s="427">
        <f t="shared" si="34"/>
        <v>700</v>
      </c>
      <c r="K85" s="428">
        <f t="shared" si="2"/>
        <v>99.985858585858594</v>
      </c>
    </row>
    <row r="86" spans="1:11" ht="14.1" customHeight="1" thickBot="1" x14ac:dyDescent="0.3">
      <c r="A86" s="481" t="s">
        <v>120</v>
      </c>
      <c r="B86" s="28" t="s">
        <v>54</v>
      </c>
      <c r="C86" s="29">
        <f>C87+C89+C91</f>
        <v>4950000</v>
      </c>
      <c r="D86" s="29">
        <f t="shared" ref="D86:K86" si="35">D87+D89+D91</f>
        <v>0</v>
      </c>
      <c r="E86" s="29">
        <f t="shared" si="35"/>
        <v>0</v>
      </c>
      <c r="F86" s="29">
        <f t="shared" si="35"/>
        <v>0</v>
      </c>
      <c r="G86" s="29">
        <f t="shared" si="35"/>
        <v>4359500</v>
      </c>
      <c r="H86" s="29">
        <f t="shared" si="35"/>
        <v>589800</v>
      </c>
      <c r="I86" s="29">
        <f t="shared" si="35"/>
        <v>4949300</v>
      </c>
      <c r="J86" s="29">
        <f t="shared" si="35"/>
        <v>700</v>
      </c>
      <c r="K86" s="29">
        <f t="shared" si="35"/>
        <v>299.68888888888887</v>
      </c>
    </row>
    <row r="87" spans="1:11" ht="14.1" customHeight="1" x14ac:dyDescent="0.25">
      <c r="A87" s="435" t="s">
        <v>121</v>
      </c>
      <c r="B87" s="30" t="s">
        <v>56</v>
      </c>
      <c r="C87" s="31">
        <f>C88</f>
        <v>350000</v>
      </c>
      <c r="D87" s="31">
        <f t="shared" ref="D87:J87" si="36">D88</f>
        <v>0</v>
      </c>
      <c r="E87" s="31">
        <f t="shared" si="36"/>
        <v>0</v>
      </c>
      <c r="F87" s="436">
        <f t="shared" si="36"/>
        <v>0</v>
      </c>
      <c r="G87" s="437">
        <f t="shared" si="36"/>
        <v>334500</v>
      </c>
      <c r="H87" s="31">
        <f t="shared" si="36"/>
        <v>15500</v>
      </c>
      <c r="I87" s="438">
        <f t="shared" si="36"/>
        <v>350000</v>
      </c>
      <c r="J87" s="439">
        <f t="shared" si="36"/>
        <v>0</v>
      </c>
      <c r="K87" s="440">
        <f t="shared" si="2"/>
        <v>100</v>
      </c>
    </row>
    <row r="88" spans="1:11" ht="14.1" customHeight="1" x14ac:dyDescent="0.25">
      <c r="A88" s="441" t="s">
        <v>122</v>
      </c>
      <c r="B88" s="13" t="s">
        <v>58</v>
      </c>
      <c r="C88" s="14">
        <v>350000</v>
      </c>
      <c r="D88" s="32"/>
      <c r="E88" s="32"/>
      <c r="F88" s="442"/>
      <c r="G88" s="398">
        <v>334500</v>
      </c>
      <c r="H88" s="15">
        <v>15500</v>
      </c>
      <c r="I88" s="395">
        <f>H88+G88</f>
        <v>350000</v>
      </c>
      <c r="J88" s="396">
        <f>C88-I88</f>
        <v>0</v>
      </c>
      <c r="K88" s="397">
        <f t="shared" si="2"/>
        <v>100</v>
      </c>
    </row>
    <row r="89" spans="1:11" ht="14.1" customHeight="1" x14ac:dyDescent="0.25">
      <c r="A89" s="390" t="s">
        <v>123</v>
      </c>
      <c r="B89" s="13" t="s">
        <v>61</v>
      </c>
      <c r="C89" s="14">
        <f>C90</f>
        <v>225000</v>
      </c>
      <c r="D89" s="14">
        <f t="shared" ref="D89:K89" si="37">D90</f>
        <v>0</v>
      </c>
      <c r="E89" s="14">
        <f t="shared" si="37"/>
        <v>0</v>
      </c>
      <c r="F89" s="14">
        <f t="shared" si="37"/>
        <v>0</v>
      </c>
      <c r="G89" s="14">
        <f t="shared" si="37"/>
        <v>87500</v>
      </c>
      <c r="H89" s="14">
        <f t="shared" si="37"/>
        <v>136800</v>
      </c>
      <c r="I89" s="14">
        <f t="shared" si="37"/>
        <v>224300</v>
      </c>
      <c r="J89" s="14">
        <f t="shared" si="37"/>
        <v>700</v>
      </c>
      <c r="K89" s="14">
        <f t="shared" si="37"/>
        <v>99.688888888888897</v>
      </c>
    </row>
    <row r="90" spans="1:11" ht="14.1" customHeight="1" x14ac:dyDescent="0.25">
      <c r="A90" s="390" t="s">
        <v>124</v>
      </c>
      <c r="B90" s="13" t="s">
        <v>81</v>
      </c>
      <c r="C90" s="14">
        <v>225000</v>
      </c>
      <c r="D90" s="32"/>
      <c r="E90" s="32"/>
      <c r="F90" s="442"/>
      <c r="G90" s="398">
        <v>87500</v>
      </c>
      <c r="H90" s="15">
        <f>64500+72300</f>
        <v>136800</v>
      </c>
      <c r="I90" s="395">
        <f>H90+G90</f>
        <v>224300</v>
      </c>
      <c r="J90" s="396">
        <f>C90-I90</f>
        <v>700</v>
      </c>
      <c r="K90" s="397">
        <f t="shared" si="2"/>
        <v>99.688888888888897</v>
      </c>
    </row>
    <row r="91" spans="1:11" ht="14.1" customHeight="1" x14ac:dyDescent="0.25">
      <c r="A91" s="390" t="s">
        <v>125</v>
      </c>
      <c r="B91" s="13" t="s">
        <v>65</v>
      </c>
      <c r="C91" s="14">
        <f>C92</f>
        <v>4375000</v>
      </c>
      <c r="D91" s="14">
        <f t="shared" ref="D91:J91" si="38">D92</f>
        <v>0</v>
      </c>
      <c r="E91" s="14">
        <f t="shared" si="38"/>
        <v>0</v>
      </c>
      <c r="F91" s="443">
        <f t="shared" si="38"/>
        <v>0</v>
      </c>
      <c r="G91" s="444">
        <f t="shared" si="38"/>
        <v>3937500</v>
      </c>
      <c r="H91" s="14">
        <f t="shared" si="38"/>
        <v>437500</v>
      </c>
      <c r="I91" s="445">
        <f t="shared" si="38"/>
        <v>4375000</v>
      </c>
      <c r="J91" s="446">
        <f t="shared" si="38"/>
        <v>0</v>
      </c>
      <c r="K91" s="397">
        <f t="shared" si="2"/>
        <v>100</v>
      </c>
    </row>
    <row r="92" spans="1:11" ht="14.1" customHeight="1" x14ac:dyDescent="0.25">
      <c r="A92" s="390" t="s">
        <v>126</v>
      </c>
      <c r="B92" s="13" t="s">
        <v>67</v>
      </c>
      <c r="C92" s="14">
        <v>4375000</v>
      </c>
      <c r="D92" s="32"/>
      <c r="E92" s="32"/>
      <c r="F92" s="442"/>
      <c r="G92" s="398">
        <v>3937500</v>
      </c>
      <c r="H92" s="15">
        <v>437500</v>
      </c>
      <c r="I92" s="395">
        <f>H92+G92</f>
        <v>4375000</v>
      </c>
      <c r="J92" s="482">
        <f>C92-I92</f>
        <v>0</v>
      </c>
      <c r="K92" s="483">
        <f t="shared" si="2"/>
        <v>100</v>
      </c>
    </row>
    <row r="93" spans="1:11" ht="14.1" customHeight="1" x14ac:dyDescent="0.25">
      <c r="A93" s="448" t="s">
        <v>127</v>
      </c>
      <c r="B93" s="46" t="s">
        <v>128</v>
      </c>
      <c r="C93" s="47">
        <f>C94</f>
        <v>2500000</v>
      </c>
      <c r="D93" s="47">
        <f t="shared" ref="D93:J94" si="39">D94</f>
        <v>0</v>
      </c>
      <c r="E93" s="47">
        <f t="shared" si="39"/>
        <v>0</v>
      </c>
      <c r="F93" s="449">
        <f t="shared" si="39"/>
        <v>0</v>
      </c>
      <c r="G93" s="467">
        <f t="shared" si="39"/>
        <v>1996500</v>
      </c>
      <c r="H93" s="47">
        <f t="shared" si="39"/>
        <v>503500</v>
      </c>
      <c r="I93" s="468">
        <f t="shared" si="39"/>
        <v>2500000</v>
      </c>
      <c r="J93" s="469">
        <f t="shared" si="39"/>
        <v>0</v>
      </c>
      <c r="K93" s="453">
        <f t="shared" si="2"/>
        <v>100</v>
      </c>
    </row>
    <row r="94" spans="1:11" ht="14.1" customHeight="1" thickBot="1" x14ac:dyDescent="0.3">
      <c r="A94" s="423" t="s">
        <v>129</v>
      </c>
      <c r="B94" s="26" t="s">
        <v>130</v>
      </c>
      <c r="C94" s="27">
        <f>C95</f>
        <v>2500000</v>
      </c>
      <c r="D94" s="27">
        <f t="shared" si="39"/>
        <v>0</v>
      </c>
      <c r="E94" s="27">
        <f t="shared" si="39"/>
        <v>0</v>
      </c>
      <c r="F94" s="424">
        <f t="shared" si="39"/>
        <v>0</v>
      </c>
      <c r="G94" s="425">
        <f t="shared" si="39"/>
        <v>1996500</v>
      </c>
      <c r="H94" s="27">
        <f t="shared" si="39"/>
        <v>503500</v>
      </c>
      <c r="I94" s="426">
        <f t="shared" si="39"/>
        <v>2500000</v>
      </c>
      <c r="J94" s="427">
        <f t="shared" si="39"/>
        <v>0</v>
      </c>
      <c r="K94" s="428">
        <f t="shared" si="2"/>
        <v>100</v>
      </c>
    </row>
    <row r="95" spans="1:11" ht="14.1" customHeight="1" thickBot="1" x14ac:dyDescent="0.3">
      <c r="A95" s="456" t="s">
        <v>131</v>
      </c>
      <c r="B95" s="28" t="s">
        <v>54</v>
      </c>
      <c r="C95" s="29">
        <f>C96+C98</f>
        <v>2500000</v>
      </c>
      <c r="D95" s="29">
        <f t="shared" ref="D95:J95" si="40">D96+D98</f>
        <v>0</v>
      </c>
      <c r="E95" s="29">
        <f t="shared" si="40"/>
        <v>0</v>
      </c>
      <c r="F95" s="430">
        <f t="shared" si="40"/>
        <v>0</v>
      </c>
      <c r="G95" s="431">
        <f t="shared" si="40"/>
        <v>1996500</v>
      </c>
      <c r="H95" s="29">
        <f t="shared" si="40"/>
        <v>503500</v>
      </c>
      <c r="I95" s="432">
        <f t="shared" si="40"/>
        <v>2500000</v>
      </c>
      <c r="J95" s="433">
        <f t="shared" si="40"/>
        <v>0</v>
      </c>
      <c r="K95" s="471">
        <f t="shared" si="2"/>
        <v>100</v>
      </c>
    </row>
    <row r="96" spans="1:11" ht="14.1" customHeight="1" x14ac:dyDescent="0.25">
      <c r="A96" s="457" t="s">
        <v>132</v>
      </c>
      <c r="B96" s="30" t="s">
        <v>56</v>
      </c>
      <c r="C96" s="31">
        <f>C97</f>
        <v>200000</v>
      </c>
      <c r="D96" s="31">
        <f t="shared" ref="D96:J96" si="41">D97</f>
        <v>0</v>
      </c>
      <c r="E96" s="31">
        <f t="shared" si="41"/>
        <v>0</v>
      </c>
      <c r="F96" s="436">
        <f t="shared" si="41"/>
        <v>0</v>
      </c>
      <c r="G96" s="437">
        <f t="shared" si="41"/>
        <v>156500</v>
      </c>
      <c r="H96" s="31">
        <f t="shared" si="41"/>
        <v>43500</v>
      </c>
      <c r="I96" s="438">
        <f t="shared" si="41"/>
        <v>200000</v>
      </c>
      <c r="J96" s="439">
        <f t="shared" si="41"/>
        <v>0</v>
      </c>
      <c r="K96" s="440">
        <f t="shared" si="2"/>
        <v>100</v>
      </c>
    </row>
    <row r="97" spans="1:11" ht="14.1" customHeight="1" x14ac:dyDescent="0.25">
      <c r="A97" s="390" t="s">
        <v>133</v>
      </c>
      <c r="B97" s="13" t="s">
        <v>58</v>
      </c>
      <c r="C97" s="14">
        <v>200000</v>
      </c>
      <c r="D97" s="32"/>
      <c r="E97" s="32"/>
      <c r="F97" s="442"/>
      <c r="G97" s="398">
        <v>156500</v>
      </c>
      <c r="H97" s="15">
        <v>43500</v>
      </c>
      <c r="I97" s="466">
        <f>H97+G97</f>
        <v>200000</v>
      </c>
      <c r="J97" s="396">
        <f>C97-I97</f>
        <v>0</v>
      </c>
      <c r="K97" s="397">
        <f t="shared" ref="K97:K149" si="42">I97/C97*100</f>
        <v>100</v>
      </c>
    </row>
    <row r="98" spans="1:11" ht="14.1" customHeight="1" x14ac:dyDescent="0.25">
      <c r="A98" s="390" t="s">
        <v>134</v>
      </c>
      <c r="B98" s="13" t="s">
        <v>65</v>
      </c>
      <c r="C98" s="14">
        <f>C99</f>
        <v>2300000</v>
      </c>
      <c r="D98" s="14">
        <f t="shared" ref="D98:J98" si="43">D99</f>
        <v>0</v>
      </c>
      <c r="E98" s="14">
        <f t="shared" si="43"/>
        <v>0</v>
      </c>
      <c r="F98" s="443">
        <f t="shared" si="43"/>
        <v>0</v>
      </c>
      <c r="G98" s="444">
        <f t="shared" si="43"/>
        <v>1840000</v>
      </c>
      <c r="H98" s="14">
        <f t="shared" si="43"/>
        <v>460000</v>
      </c>
      <c r="I98" s="445">
        <f t="shared" si="43"/>
        <v>2300000</v>
      </c>
      <c r="J98" s="446">
        <f t="shared" si="43"/>
        <v>0</v>
      </c>
      <c r="K98" s="397">
        <f t="shared" si="42"/>
        <v>100</v>
      </c>
    </row>
    <row r="99" spans="1:11" ht="14.1" customHeight="1" x14ac:dyDescent="0.25">
      <c r="A99" s="390" t="s">
        <v>135</v>
      </c>
      <c r="B99" s="13" t="s">
        <v>67</v>
      </c>
      <c r="C99" s="14">
        <v>2300000</v>
      </c>
      <c r="D99" s="32"/>
      <c r="E99" s="32"/>
      <c r="F99" s="442"/>
      <c r="G99" s="398">
        <v>1840000</v>
      </c>
      <c r="H99" s="15">
        <f>345000+115000</f>
        <v>460000</v>
      </c>
      <c r="I99" s="466">
        <f>H99+G99</f>
        <v>2300000</v>
      </c>
      <c r="J99" s="396">
        <f>C99-I99</f>
        <v>0</v>
      </c>
      <c r="K99" s="397">
        <f t="shared" si="42"/>
        <v>100</v>
      </c>
    </row>
    <row r="100" spans="1:11" ht="14.1" customHeight="1" x14ac:dyDescent="0.25">
      <c r="A100" s="448" t="s">
        <v>136</v>
      </c>
      <c r="B100" s="46" t="s">
        <v>137</v>
      </c>
      <c r="C100" s="47">
        <f t="shared" ref="C100:J100" si="44">C101+C109</f>
        <v>4000000</v>
      </c>
      <c r="D100" s="47">
        <f t="shared" si="44"/>
        <v>0</v>
      </c>
      <c r="E100" s="47">
        <f t="shared" si="44"/>
        <v>0</v>
      </c>
      <c r="F100" s="449">
        <f t="shared" si="44"/>
        <v>0</v>
      </c>
      <c r="G100" s="467">
        <f t="shared" si="44"/>
        <v>3894250</v>
      </c>
      <c r="H100" s="47">
        <f t="shared" si="44"/>
        <v>105750</v>
      </c>
      <c r="I100" s="468">
        <f t="shared" si="44"/>
        <v>4000000</v>
      </c>
      <c r="J100" s="469">
        <f t="shared" si="44"/>
        <v>0</v>
      </c>
      <c r="K100" s="453">
        <f t="shared" si="42"/>
        <v>100</v>
      </c>
    </row>
    <row r="101" spans="1:11" ht="14.1" customHeight="1" thickBot="1" x14ac:dyDescent="0.3">
      <c r="A101" s="423" t="s">
        <v>138</v>
      </c>
      <c r="B101" s="26" t="s">
        <v>139</v>
      </c>
      <c r="C101" s="27">
        <f>C102</f>
        <v>2000000</v>
      </c>
      <c r="D101" s="27">
        <f t="shared" ref="D101:J101" si="45">D102</f>
        <v>0</v>
      </c>
      <c r="E101" s="27">
        <f t="shared" si="45"/>
        <v>0</v>
      </c>
      <c r="F101" s="424">
        <f t="shared" si="45"/>
        <v>0</v>
      </c>
      <c r="G101" s="425">
        <f t="shared" si="45"/>
        <v>1894250</v>
      </c>
      <c r="H101" s="27">
        <f t="shared" si="45"/>
        <v>105750</v>
      </c>
      <c r="I101" s="426">
        <f t="shared" si="45"/>
        <v>2000000</v>
      </c>
      <c r="J101" s="427">
        <f t="shared" si="45"/>
        <v>0</v>
      </c>
      <c r="K101" s="428">
        <f t="shared" si="42"/>
        <v>100</v>
      </c>
    </row>
    <row r="102" spans="1:11" ht="14.1" customHeight="1" thickBot="1" x14ac:dyDescent="0.3">
      <c r="A102" s="456" t="s">
        <v>140</v>
      </c>
      <c r="B102" s="28" t="s">
        <v>54</v>
      </c>
      <c r="C102" s="29">
        <f>C103+C105+C107</f>
        <v>2000000</v>
      </c>
      <c r="D102" s="29">
        <f t="shared" ref="D102:K102" si="46">D103+D105+D107</f>
        <v>0</v>
      </c>
      <c r="E102" s="29">
        <f t="shared" si="46"/>
        <v>0</v>
      </c>
      <c r="F102" s="29">
        <f t="shared" si="46"/>
        <v>0</v>
      </c>
      <c r="G102" s="29">
        <f t="shared" si="46"/>
        <v>1894250</v>
      </c>
      <c r="H102" s="29">
        <f t="shared" si="46"/>
        <v>105750</v>
      </c>
      <c r="I102" s="29">
        <f t="shared" si="46"/>
        <v>2000000</v>
      </c>
      <c r="J102" s="29">
        <f t="shared" si="46"/>
        <v>0</v>
      </c>
      <c r="K102" s="29">
        <f t="shared" si="46"/>
        <v>300</v>
      </c>
    </row>
    <row r="103" spans="1:11" ht="14.1" customHeight="1" x14ac:dyDescent="0.25">
      <c r="A103" s="457" t="s">
        <v>141</v>
      </c>
      <c r="B103" s="30" t="s">
        <v>56</v>
      </c>
      <c r="C103" s="31">
        <f>C104</f>
        <v>200000</v>
      </c>
      <c r="D103" s="31">
        <f t="shared" ref="D103:J103" si="47">D104</f>
        <v>0</v>
      </c>
      <c r="E103" s="31">
        <f t="shared" si="47"/>
        <v>0</v>
      </c>
      <c r="F103" s="436">
        <f t="shared" si="47"/>
        <v>0</v>
      </c>
      <c r="G103" s="437">
        <f t="shared" si="47"/>
        <v>165500</v>
      </c>
      <c r="H103" s="31">
        <f t="shared" si="47"/>
        <v>34500</v>
      </c>
      <c r="I103" s="438">
        <f t="shared" si="47"/>
        <v>200000</v>
      </c>
      <c r="J103" s="439">
        <f t="shared" si="47"/>
        <v>0</v>
      </c>
      <c r="K103" s="440">
        <f t="shared" si="42"/>
        <v>100</v>
      </c>
    </row>
    <row r="104" spans="1:11" ht="14.1" customHeight="1" x14ac:dyDescent="0.25">
      <c r="A104" s="407" t="s">
        <v>142</v>
      </c>
      <c r="B104" s="13" t="s">
        <v>58</v>
      </c>
      <c r="C104" s="14">
        <v>200000</v>
      </c>
      <c r="D104" s="2"/>
      <c r="E104" s="2"/>
      <c r="F104" s="479"/>
      <c r="G104" s="398">
        <v>165500</v>
      </c>
      <c r="H104" s="15">
        <v>34500</v>
      </c>
      <c r="I104" s="395">
        <f>H104+G104</f>
        <v>200000</v>
      </c>
      <c r="J104" s="396">
        <f>C104-I104</f>
        <v>0</v>
      </c>
      <c r="K104" s="397">
        <f t="shared" si="42"/>
        <v>100</v>
      </c>
    </row>
    <row r="105" spans="1:11" ht="14.1" customHeight="1" x14ac:dyDescent="0.25">
      <c r="A105" s="457" t="s">
        <v>143</v>
      </c>
      <c r="B105" s="13" t="s">
        <v>61</v>
      </c>
      <c r="C105" s="14">
        <f>C106</f>
        <v>150000</v>
      </c>
      <c r="D105" s="14">
        <f t="shared" ref="D105:K105" si="48">D106</f>
        <v>0</v>
      </c>
      <c r="E105" s="14">
        <f t="shared" si="48"/>
        <v>0</v>
      </c>
      <c r="F105" s="14">
        <f t="shared" si="48"/>
        <v>0</v>
      </c>
      <c r="G105" s="14">
        <f t="shared" si="48"/>
        <v>78750</v>
      </c>
      <c r="H105" s="14">
        <f t="shared" si="48"/>
        <v>71250</v>
      </c>
      <c r="I105" s="14">
        <f t="shared" si="48"/>
        <v>150000</v>
      </c>
      <c r="J105" s="14">
        <f t="shared" si="48"/>
        <v>0</v>
      </c>
      <c r="K105" s="14">
        <f t="shared" si="48"/>
        <v>100</v>
      </c>
    </row>
    <row r="106" spans="1:11" ht="14.1" customHeight="1" x14ac:dyDescent="0.25">
      <c r="A106" s="390" t="s">
        <v>144</v>
      </c>
      <c r="B106" s="13" t="s">
        <v>81</v>
      </c>
      <c r="C106" s="14">
        <v>150000</v>
      </c>
      <c r="D106" s="14"/>
      <c r="E106" s="14"/>
      <c r="F106" s="443"/>
      <c r="G106" s="444">
        <v>78750</v>
      </c>
      <c r="H106" s="14">
        <v>71250</v>
      </c>
      <c r="I106" s="445">
        <f>H106+G106</f>
        <v>150000</v>
      </c>
      <c r="J106" s="14">
        <f>C106-I106</f>
        <v>0</v>
      </c>
      <c r="K106" s="397">
        <f>I106/C106*100</f>
        <v>100</v>
      </c>
    </row>
    <row r="107" spans="1:11" ht="14.1" customHeight="1" x14ac:dyDescent="0.25">
      <c r="A107" s="390" t="s">
        <v>145</v>
      </c>
      <c r="B107" s="13" t="s">
        <v>65</v>
      </c>
      <c r="C107" s="14">
        <f>C108</f>
        <v>1650000</v>
      </c>
      <c r="D107" s="14">
        <f t="shared" ref="D107:J107" si="49">D108</f>
        <v>0</v>
      </c>
      <c r="E107" s="14">
        <f t="shared" si="49"/>
        <v>0</v>
      </c>
      <c r="F107" s="443">
        <f t="shared" si="49"/>
        <v>0</v>
      </c>
      <c r="G107" s="444">
        <f t="shared" si="49"/>
        <v>1650000</v>
      </c>
      <c r="H107" s="14">
        <f t="shared" si="49"/>
        <v>0</v>
      </c>
      <c r="I107" s="445">
        <f t="shared" si="49"/>
        <v>1650000</v>
      </c>
      <c r="J107" s="446">
        <f t="shared" si="49"/>
        <v>0</v>
      </c>
      <c r="K107" s="397">
        <f t="shared" si="42"/>
        <v>100</v>
      </c>
    </row>
    <row r="108" spans="1:11" ht="14.1" customHeight="1" thickBot="1" x14ac:dyDescent="0.3">
      <c r="A108" s="407" t="s">
        <v>146</v>
      </c>
      <c r="B108" s="19" t="s">
        <v>147</v>
      </c>
      <c r="C108" s="20">
        <v>1650000</v>
      </c>
      <c r="D108" s="4"/>
      <c r="E108" s="4"/>
      <c r="F108" s="460"/>
      <c r="G108" s="393">
        <v>1650000</v>
      </c>
      <c r="H108" s="50">
        <v>0</v>
      </c>
      <c r="I108" s="461">
        <f>H108+G108</f>
        <v>1650000</v>
      </c>
      <c r="J108" s="462">
        <f>C108-I108</f>
        <v>0</v>
      </c>
      <c r="K108" s="413">
        <f t="shared" si="42"/>
        <v>100</v>
      </c>
    </row>
    <row r="109" spans="1:11" ht="14.1" customHeight="1" thickBot="1" x14ac:dyDescent="0.3">
      <c r="A109" s="484" t="s">
        <v>148</v>
      </c>
      <c r="B109" s="56" t="s">
        <v>149</v>
      </c>
      <c r="C109" s="57">
        <f t="shared" ref="C109:J109" si="50">C110+C113</f>
        <v>2000000</v>
      </c>
      <c r="D109" s="57">
        <f t="shared" si="50"/>
        <v>0</v>
      </c>
      <c r="E109" s="57">
        <f t="shared" si="50"/>
        <v>0</v>
      </c>
      <c r="F109" s="485">
        <f t="shared" si="50"/>
        <v>0</v>
      </c>
      <c r="G109" s="486">
        <f t="shared" si="50"/>
        <v>2000000</v>
      </c>
      <c r="H109" s="57">
        <f t="shared" si="50"/>
        <v>0</v>
      </c>
      <c r="I109" s="487">
        <f t="shared" si="50"/>
        <v>2000000</v>
      </c>
      <c r="J109" s="488">
        <f t="shared" si="50"/>
        <v>0</v>
      </c>
      <c r="K109" s="489">
        <f t="shared" si="42"/>
        <v>100</v>
      </c>
    </row>
    <row r="110" spans="1:11" ht="14.1" customHeight="1" thickBot="1" x14ac:dyDescent="0.3">
      <c r="A110" s="429" t="s">
        <v>150</v>
      </c>
      <c r="B110" s="53" t="s">
        <v>24</v>
      </c>
      <c r="C110" s="58">
        <f>C111</f>
        <v>510000</v>
      </c>
      <c r="D110" s="58">
        <f t="shared" ref="D110:J111" si="51">D111</f>
        <v>0</v>
      </c>
      <c r="E110" s="58">
        <f t="shared" si="51"/>
        <v>0</v>
      </c>
      <c r="F110" s="490">
        <f t="shared" si="51"/>
        <v>0</v>
      </c>
      <c r="G110" s="491">
        <f t="shared" si="51"/>
        <v>510000</v>
      </c>
      <c r="H110" s="58">
        <f t="shared" si="51"/>
        <v>0</v>
      </c>
      <c r="I110" s="492">
        <f t="shared" si="51"/>
        <v>510000</v>
      </c>
      <c r="J110" s="493">
        <f t="shared" si="51"/>
        <v>0</v>
      </c>
      <c r="K110" s="471">
        <f>I110/C110*100</f>
        <v>100</v>
      </c>
    </row>
    <row r="111" spans="1:11" ht="14.1" customHeight="1" x14ac:dyDescent="0.25">
      <c r="A111" s="494" t="s">
        <v>151</v>
      </c>
      <c r="B111" s="59" t="s">
        <v>73</v>
      </c>
      <c r="C111" s="60">
        <f>C112</f>
        <v>510000</v>
      </c>
      <c r="D111" s="60">
        <f t="shared" si="51"/>
        <v>0</v>
      </c>
      <c r="E111" s="60">
        <f t="shared" si="51"/>
        <v>0</v>
      </c>
      <c r="F111" s="495">
        <f t="shared" si="51"/>
        <v>0</v>
      </c>
      <c r="G111" s="496">
        <f t="shared" si="51"/>
        <v>510000</v>
      </c>
      <c r="H111" s="60">
        <f t="shared" si="51"/>
        <v>0</v>
      </c>
      <c r="I111" s="497">
        <f t="shared" si="51"/>
        <v>510000</v>
      </c>
      <c r="J111" s="498">
        <f t="shared" si="51"/>
        <v>0</v>
      </c>
      <c r="K111" s="499">
        <f>I111/C111*100</f>
        <v>100</v>
      </c>
    </row>
    <row r="112" spans="1:11" ht="14.1" customHeight="1" x14ac:dyDescent="0.25">
      <c r="A112" s="441" t="s">
        <v>152</v>
      </c>
      <c r="B112" s="61" t="s">
        <v>153</v>
      </c>
      <c r="C112" s="62">
        <v>510000</v>
      </c>
      <c r="D112" s="62"/>
      <c r="E112" s="62"/>
      <c r="F112" s="500"/>
      <c r="G112" s="501">
        <v>510000</v>
      </c>
      <c r="H112" s="62"/>
      <c r="I112" s="502">
        <f>H112+G112</f>
        <v>510000</v>
      </c>
      <c r="J112" s="503">
        <f>C112-I112</f>
        <v>0</v>
      </c>
      <c r="K112" s="504">
        <f>I112/C112*100</f>
        <v>100</v>
      </c>
    </row>
    <row r="113" spans="1:11" ht="14.1" customHeight="1" thickBot="1" x14ac:dyDescent="0.3">
      <c r="A113" s="510" t="s">
        <v>154</v>
      </c>
      <c r="B113" s="63" t="s">
        <v>54</v>
      </c>
      <c r="C113" s="64">
        <f>C114+C116+C118</f>
        <v>1490000</v>
      </c>
      <c r="D113" s="64">
        <f t="shared" ref="D113:K113" si="52">D114+D116+D118</f>
        <v>0</v>
      </c>
      <c r="E113" s="64">
        <f t="shared" si="52"/>
        <v>0</v>
      </c>
      <c r="F113" s="64">
        <f t="shared" si="52"/>
        <v>0</v>
      </c>
      <c r="G113" s="64">
        <f t="shared" si="52"/>
        <v>1490000</v>
      </c>
      <c r="H113" s="64">
        <f t="shared" si="52"/>
        <v>0</v>
      </c>
      <c r="I113" s="64">
        <f t="shared" si="52"/>
        <v>1490000</v>
      </c>
      <c r="J113" s="64">
        <f t="shared" si="52"/>
        <v>0</v>
      </c>
      <c r="K113" s="64">
        <f t="shared" si="52"/>
        <v>300</v>
      </c>
    </row>
    <row r="114" spans="1:11" ht="14.1" customHeight="1" x14ac:dyDescent="0.25">
      <c r="A114" s="457" t="s">
        <v>155</v>
      </c>
      <c r="B114" s="30" t="s">
        <v>56</v>
      </c>
      <c r="C114" s="31">
        <f>C115</f>
        <v>190000</v>
      </c>
      <c r="D114" s="31">
        <f t="shared" ref="D114:J114" si="53">D115</f>
        <v>0</v>
      </c>
      <c r="E114" s="31">
        <f t="shared" si="53"/>
        <v>0</v>
      </c>
      <c r="F114" s="436">
        <f t="shared" si="53"/>
        <v>0</v>
      </c>
      <c r="G114" s="437">
        <f t="shared" si="53"/>
        <v>190000</v>
      </c>
      <c r="H114" s="31">
        <f t="shared" si="53"/>
        <v>0</v>
      </c>
      <c r="I114" s="438">
        <f t="shared" si="53"/>
        <v>190000</v>
      </c>
      <c r="J114" s="439">
        <f t="shared" si="53"/>
        <v>0</v>
      </c>
      <c r="K114" s="499">
        <f t="shared" si="42"/>
        <v>100</v>
      </c>
    </row>
    <row r="115" spans="1:11" ht="14.1" customHeight="1" x14ac:dyDescent="0.25">
      <c r="A115" s="390" t="s">
        <v>156</v>
      </c>
      <c r="B115" s="13" t="s">
        <v>58</v>
      </c>
      <c r="C115" s="14">
        <v>190000</v>
      </c>
      <c r="D115" s="32"/>
      <c r="E115" s="32"/>
      <c r="F115" s="442"/>
      <c r="G115" s="398">
        <v>190000</v>
      </c>
      <c r="H115" s="15"/>
      <c r="I115" s="395">
        <f>H115+G115</f>
        <v>190000</v>
      </c>
      <c r="J115" s="396">
        <f>C115-I115</f>
        <v>0</v>
      </c>
      <c r="K115" s="397">
        <f t="shared" si="42"/>
        <v>100</v>
      </c>
    </row>
    <row r="116" spans="1:11" ht="14.1" customHeight="1" x14ac:dyDescent="0.25">
      <c r="A116" s="390" t="s">
        <v>157</v>
      </c>
      <c r="B116" s="13" t="s">
        <v>61</v>
      </c>
      <c r="C116" s="14">
        <f>C117</f>
        <v>150000</v>
      </c>
      <c r="D116" s="14">
        <f t="shared" ref="D116:K116" si="54">D117</f>
        <v>0</v>
      </c>
      <c r="E116" s="14">
        <f t="shared" si="54"/>
        <v>0</v>
      </c>
      <c r="F116" s="14">
        <f t="shared" si="54"/>
        <v>0</v>
      </c>
      <c r="G116" s="14">
        <f t="shared" si="54"/>
        <v>150000</v>
      </c>
      <c r="H116" s="14">
        <f t="shared" si="54"/>
        <v>0</v>
      </c>
      <c r="I116" s="14">
        <f t="shared" si="54"/>
        <v>150000</v>
      </c>
      <c r="J116" s="14">
        <f t="shared" si="54"/>
        <v>0</v>
      </c>
      <c r="K116" s="14">
        <f t="shared" si="54"/>
        <v>100</v>
      </c>
    </row>
    <row r="117" spans="1:11" ht="14.1" customHeight="1" x14ac:dyDescent="0.25">
      <c r="A117" s="390" t="s">
        <v>158</v>
      </c>
      <c r="B117" s="13" t="s">
        <v>81</v>
      </c>
      <c r="C117" s="14">
        <v>150000</v>
      </c>
      <c r="D117" s="14"/>
      <c r="E117" s="14"/>
      <c r="F117" s="443"/>
      <c r="G117" s="444">
        <v>150000</v>
      </c>
      <c r="H117" s="14"/>
      <c r="I117" s="445">
        <f>H117+G117</f>
        <v>150000</v>
      </c>
      <c r="J117" s="446">
        <f>C117-I117</f>
        <v>0</v>
      </c>
      <c r="K117" s="397">
        <f>I117/C117*100</f>
        <v>100</v>
      </c>
    </row>
    <row r="118" spans="1:11" ht="14.1" customHeight="1" x14ac:dyDescent="0.25">
      <c r="A118" s="390" t="s">
        <v>159</v>
      </c>
      <c r="B118" s="13" t="s">
        <v>65</v>
      </c>
      <c r="C118" s="14">
        <f>C119</f>
        <v>1150000</v>
      </c>
      <c r="D118" s="14">
        <f t="shared" ref="D118:J118" si="55">D119</f>
        <v>0</v>
      </c>
      <c r="E118" s="14">
        <f t="shared" si="55"/>
        <v>0</v>
      </c>
      <c r="F118" s="443">
        <f t="shared" si="55"/>
        <v>0</v>
      </c>
      <c r="G118" s="444">
        <f t="shared" si="55"/>
        <v>1150000</v>
      </c>
      <c r="H118" s="14">
        <f t="shared" si="55"/>
        <v>0</v>
      </c>
      <c r="I118" s="445">
        <f t="shared" si="55"/>
        <v>1150000</v>
      </c>
      <c r="J118" s="446">
        <f t="shared" si="55"/>
        <v>0</v>
      </c>
      <c r="K118" s="397">
        <f t="shared" si="42"/>
        <v>100</v>
      </c>
    </row>
    <row r="119" spans="1:11" ht="14.1" customHeight="1" x14ac:dyDescent="0.25">
      <c r="A119" s="390" t="s">
        <v>160</v>
      </c>
      <c r="B119" s="13" t="s">
        <v>67</v>
      </c>
      <c r="C119" s="14">
        <v>1150000</v>
      </c>
      <c r="D119" s="32"/>
      <c r="E119" s="32"/>
      <c r="F119" s="442"/>
      <c r="G119" s="398">
        <v>1150000</v>
      </c>
      <c r="H119" s="15"/>
      <c r="I119" s="395">
        <f>H119+G119</f>
        <v>1150000</v>
      </c>
      <c r="J119" s="396">
        <f>C119-I119</f>
        <v>0</v>
      </c>
      <c r="K119" s="397">
        <f t="shared" si="42"/>
        <v>100</v>
      </c>
    </row>
    <row r="120" spans="1:11" ht="14.1" customHeight="1" x14ac:dyDescent="0.25">
      <c r="A120" s="34"/>
      <c r="B120" s="34"/>
      <c r="C120" s="35"/>
      <c r="D120" s="36"/>
      <c r="E120" s="36"/>
      <c r="F120" s="36"/>
      <c r="G120" s="37"/>
      <c r="H120" s="37"/>
      <c r="I120" s="37"/>
      <c r="J120" s="38"/>
      <c r="K120" s="39"/>
    </row>
    <row r="121" spans="1:11" ht="14.1" customHeight="1" x14ac:dyDescent="0.25">
      <c r="A121" s="40"/>
      <c r="B121" s="40"/>
      <c r="C121" s="41"/>
      <c r="D121" s="42"/>
      <c r="E121" s="42"/>
      <c r="F121" s="42"/>
      <c r="G121" s="43"/>
      <c r="H121" s="43"/>
      <c r="I121" s="43"/>
      <c r="J121" s="44"/>
      <c r="K121" s="45"/>
    </row>
    <row r="122" spans="1:11" ht="14.1" customHeight="1" x14ac:dyDescent="0.25">
      <c r="A122" s="188"/>
      <c r="B122" s="188"/>
      <c r="C122" s="189"/>
      <c r="D122" s="687"/>
      <c r="E122" s="687"/>
      <c r="F122" s="687"/>
      <c r="G122" s="190"/>
      <c r="H122" s="190"/>
      <c r="I122" s="190"/>
      <c r="J122" s="191"/>
      <c r="K122" s="192">
        <v>4</v>
      </c>
    </row>
    <row r="123" spans="1:11" ht="14.1" customHeight="1" x14ac:dyDescent="0.25">
      <c r="A123" s="321" t="s">
        <v>740</v>
      </c>
      <c r="B123" s="322">
        <v>2</v>
      </c>
      <c r="C123" s="323" t="s">
        <v>741</v>
      </c>
      <c r="D123" s="323" t="s">
        <v>742</v>
      </c>
      <c r="E123" s="323" t="s">
        <v>743</v>
      </c>
      <c r="F123" s="324" t="s">
        <v>744</v>
      </c>
      <c r="G123" s="325">
        <v>7</v>
      </c>
      <c r="H123" s="326">
        <v>8</v>
      </c>
      <c r="I123" s="327">
        <v>9</v>
      </c>
      <c r="J123" s="328">
        <v>10</v>
      </c>
      <c r="K123" s="329">
        <v>11</v>
      </c>
    </row>
    <row r="124" spans="1:11" ht="14.1" customHeight="1" x14ac:dyDescent="0.25">
      <c r="A124" s="448" t="s">
        <v>161</v>
      </c>
      <c r="B124" s="46" t="s">
        <v>162</v>
      </c>
      <c r="C124" s="47">
        <f>C125</f>
        <v>5000000</v>
      </c>
      <c r="D124" s="47">
        <f t="shared" ref="D124:K124" si="56">D125</f>
        <v>0</v>
      </c>
      <c r="E124" s="47">
        <f t="shared" si="56"/>
        <v>0</v>
      </c>
      <c r="F124" s="47">
        <f t="shared" si="56"/>
        <v>0</v>
      </c>
      <c r="G124" s="47">
        <f t="shared" si="56"/>
        <v>5000000</v>
      </c>
      <c r="H124" s="47">
        <f t="shared" si="56"/>
        <v>0</v>
      </c>
      <c r="I124" s="47">
        <f t="shared" si="56"/>
        <v>5000000</v>
      </c>
      <c r="J124" s="47">
        <f t="shared" si="56"/>
        <v>0</v>
      </c>
      <c r="K124" s="47">
        <f t="shared" si="56"/>
        <v>100</v>
      </c>
    </row>
    <row r="125" spans="1:11" ht="14.1" customHeight="1" thickBot="1" x14ac:dyDescent="0.3">
      <c r="A125" s="518" t="s">
        <v>165</v>
      </c>
      <c r="B125" s="67" t="s">
        <v>166</v>
      </c>
      <c r="C125" s="68">
        <f>C126+C129</f>
        <v>5000000</v>
      </c>
      <c r="D125" s="68">
        <f t="shared" ref="D125:J125" si="57">D126+D129</f>
        <v>0</v>
      </c>
      <c r="E125" s="68">
        <f t="shared" si="57"/>
        <v>0</v>
      </c>
      <c r="F125" s="519">
        <f t="shared" si="57"/>
        <v>0</v>
      </c>
      <c r="G125" s="520">
        <f t="shared" si="57"/>
        <v>5000000</v>
      </c>
      <c r="H125" s="521">
        <f t="shared" si="57"/>
        <v>0</v>
      </c>
      <c r="I125" s="522">
        <f t="shared" si="57"/>
        <v>5000000</v>
      </c>
      <c r="J125" s="523">
        <f t="shared" si="57"/>
        <v>0</v>
      </c>
      <c r="K125" s="524">
        <f t="shared" si="42"/>
        <v>100</v>
      </c>
    </row>
    <row r="126" spans="1:11" ht="14.1" customHeight="1" thickBot="1" x14ac:dyDescent="0.3">
      <c r="A126" s="456" t="s">
        <v>167</v>
      </c>
      <c r="B126" s="28" t="s">
        <v>24</v>
      </c>
      <c r="C126" s="29">
        <f>C127</f>
        <v>670000</v>
      </c>
      <c r="D126" s="29">
        <f t="shared" ref="D126:J127" si="58">D127</f>
        <v>0</v>
      </c>
      <c r="E126" s="29">
        <f t="shared" si="58"/>
        <v>0</v>
      </c>
      <c r="F126" s="430">
        <f t="shared" si="58"/>
        <v>0</v>
      </c>
      <c r="G126" s="431">
        <f t="shared" si="58"/>
        <v>670000</v>
      </c>
      <c r="H126" s="29">
        <f t="shared" si="58"/>
        <v>0</v>
      </c>
      <c r="I126" s="432">
        <f t="shared" si="58"/>
        <v>670000</v>
      </c>
      <c r="J126" s="433">
        <f t="shared" si="58"/>
        <v>0</v>
      </c>
      <c r="K126" s="471">
        <f t="shared" si="42"/>
        <v>100</v>
      </c>
    </row>
    <row r="127" spans="1:11" ht="14.1" customHeight="1" x14ac:dyDescent="0.25">
      <c r="A127" s="457" t="s">
        <v>168</v>
      </c>
      <c r="B127" s="30" t="s">
        <v>73</v>
      </c>
      <c r="C127" s="31">
        <f>C128</f>
        <v>670000</v>
      </c>
      <c r="D127" s="31">
        <f t="shared" si="58"/>
        <v>0</v>
      </c>
      <c r="E127" s="31">
        <f t="shared" si="58"/>
        <v>0</v>
      </c>
      <c r="F127" s="436">
        <f t="shared" si="58"/>
        <v>0</v>
      </c>
      <c r="G127" s="437">
        <f t="shared" si="58"/>
        <v>670000</v>
      </c>
      <c r="H127" s="31">
        <f t="shared" si="58"/>
        <v>0</v>
      </c>
      <c r="I127" s="438">
        <f t="shared" si="58"/>
        <v>670000</v>
      </c>
      <c r="J127" s="439">
        <f t="shared" si="58"/>
        <v>0</v>
      </c>
      <c r="K127" s="499">
        <f t="shared" si="42"/>
        <v>100</v>
      </c>
    </row>
    <row r="128" spans="1:11" ht="14.1" customHeight="1" thickBot="1" x14ac:dyDescent="0.3">
      <c r="A128" s="407" t="s">
        <v>169</v>
      </c>
      <c r="B128" s="19" t="s">
        <v>75</v>
      </c>
      <c r="C128" s="20">
        <v>670000</v>
      </c>
      <c r="D128" s="4"/>
      <c r="E128" s="4"/>
      <c r="F128" s="460"/>
      <c r="G128" s="393">
        <v>670000</v>
      </c>
      <c r="H128" s="50">
        <v>0</v>
      </c>
      <c r="I128" s="461">
        <f>H128+G128</f>
        <v>670000</v>
      </c>
      <c r="J128" s="765">
        <f>C128-I128</f>
        <v>0</v>
      </c>
      <c r="K128" s="504">
        <f t="shared" si="42"/>
        <v>100</v>
      </c>
    </row>
    <row r="129" spans="1:11" ht="14.1" customHeight="1" thickBot="1" x14ac:dyDescent="0.3">
      <c r="A129" s="456" t="s">
        <v>170</v>
      </c>
      <c r="B129" s="28" t="s">
        <v>54</v>
      </c>
      <c r="C129" s="29">
        <f>C130+C132+C134+C136</f>
        <v>4330000</v>
      </c>
      <c r="D129" s="29">
        <f t="shared" ref="D129:J129" si="59">D130+D132+D134+D136</f>
        <v>0</v>
      </c>
      <c r="E129" s="29">
        <f t="shared" si="59"/>
        <v>0</v>
      </c>
      <c r="F129" s="430">
        <f t="shared" si="59"/>
        <v>0</v>
      </c>
      <c r="G129" s="431">
        <f t="shared" si="59"/>
        <v>4330000</v>
      </c>
      <c r="H129" s="29">
        <f t="shared" si="59"/>
        <v>0</v>
      </c>
      <c r="I129" s="432">
        <f t="shared" si="59"/>
        <v>4330000</v>
      </c>
      <c r="J129" s="433">
        <f t="shared" si="59"/>
        <v>0</v>
      </c>
      <c r="K129" s="471">
        <f t="shared" si="42"/>
        <v>100</v>
      </c>
    </row>
    <row r="130" spans="1:11" ht="14.1" customHeight="1" x14ac:dyDescent="0.25">
      <c r="A130" s="457" t="s">
        <v>171</v>
      </c>
      <c r="B130" s="30" t="s">
        <v>56</v>
      </c>
      <c r="C130" s="31">
        <f>C131</f>
        <v>755000</v>
      </c>
      <c r="D130" s="31">
        <f t="shared" ref="D130:J130" si="60">D131</f>
        <v>0</v>
      </c>
      <c r="E130" s="31">
        <f t="shared" si="60"/>
        <v>0</v>
      </c>
      <c r="F130" s="436">
        <f t="shared" si="60"/>
        <v>0</v>
      </c>
      <c r="G130" s="437">
        <f t="shared" si="60"/>
        <v>755000</v>
      </c>
      <c r="H130" s="31">
        <f t="shared" si="60"/>
        <v>0</v>
      </c>
      <c r="I130" s="438">
        <f t="shared" si="60"/>
        <v>755000</v>
      </c>
      <c r="J130" s="439">
        <f t="shared" si="60"/>
        <v>0</v>
      </c>
      <c r="K130" s="440">
        <f t="shared" si="42"/>
        <v>100</v>
      </c>
    </row>
    <row r="131" spans="1:11" ht="14.1" customHeight="1" x14ac:dyDescent="0.25">
      <c r="A131" s="390" t="s">
        <v>172</v>
      </c>
      <c r="B131" s="13" t="s">
        <v>58</v>
      </c>
      <c r="C131" s="14">
        <v>755000</v>
      </c>
      <c r="D131" s="32"/>
      <c r="E131" s="32"/>
      <c r="F131" s="442"/>
      <c r="G131" s="354">
        <v>755000</v>
      </c>
      <c r="H131" s="15">
        <v>0</v>
      </c>
      <c r="I131" s="395">
        <f>H131+G131</f>
        <v>755000</v>
      </c>
      <c r="J131" s="396">
        <f>C131-I131</f>
        <v>0</v>
      </c>
      <c r="K131" s="397">
        <f t="shared" si="42"/>
        <v>100</v>
      </c>
    </row>
    <row r="132" spans="1:11" ht="14.1" customHeight="1" x14ac:dyDescent="0.25">
      <c r="A132" s="390" t="s">
        <v>173</v>
      </c>
      <c r="B132" s="13" t="s">
        <v>61</v>
      </c>
      <c r="C132" s="14">
        <f>C133</f>
        <v>200000</v>
      </c>
      <c r="D132" s="14">
        <f t="shared" ref="D132:J132" si="61">D133</f>
        <v>0</v>
      </c>
      <c r="E132" s="14">
        <f t="shared" si="61"/>
        <v>0</v>
      </c>
      <c r="F132" s="443">
        <f t="shared" si="61"/>
        <v>0</v>
      </c>
      <c r="G132" s="444">
        <f t="shared" si="61"/>
        <v>200000</v>
      </c>
      <c r="H132" s="14">
        <f t="shared" si="61"/>
        <v>0</v>
      </c>
      <c r="I132" s="445">
        <f t="shared" si="61"/>
        <v>200000</v>
      </c>
      <c r="J132" s="446">
        <f t="shared" si="61"/>
        <v>0</v>
      </c>
      <c r="K132" s="397">
        <f t="shared" si="42"/>
        <v>100</v>
      </c>
    </row>
    <row r="133" spans="1:11" ht="14.1" customHeight="1" x14ac:dyDescent="0.25">
      <c r="A133" s="390" t="s">
        <v>174</v>
      </c>
      <c r="B133" s="13" t="s">
        <v>81</v>
      </c>
      <c r="C133" s="14">
        <v>200000</v>
      </c>
      <c r="D133" s="32"/>
      <c r="E133" s="32"/>
      <c r="F133" s="442"/>
      <c r="G133" s="398">
        <v>200000</v>
      </c>
      <c r="H133" s="15">
        <v>0</v>
      </c>
      <c r="I133" s="395">
        <f>H133+G133</f>
        <v>200000</v>
      </c>
      <c r="J133" s="396">
        <f>C133-I133</f>
        <v>0</v>
      </c>
      <c r="K133" s="397">
        <f t="shared" si="42"/>
        <v>100</v>
      </c>
    </row>
    <row r="134" spans="1:11" ht="14.1" customHeight="1" x14ac:dyDescent="0.25">
      <c r="A134" s="390" t="s">
        <v>175</v>
      </c>
      <c r="B134" s="13" t="s">
        <v>65</v>
      </c>
      <c r="C134" s="14">
        <f>C135</f>
        <v>1275000</v>
      </c>
      <c r="D134" s="14">
        <f t="shared" ref="D134:J134" si="62">D135</f>
        <v>0</v>
      </c>
      <c r="E134" s="14">
        <f t="shared" si="62"/>
        <v>0</v>
      </c>
      <c r="F134" s="443">
        <f t="shared" si="62"/>
        <v>0</v>
      </c>
      <c r="G134" s="444">
        <f t="shared" si="62"/>
        <v>1275000</v>
      </c>
      <c r="H134" s="14">
        <f t="shared" si="62"/>
        <v>0</v>
      </c>
      <c r="I134" s="445">
        <f t="shared" si="62"/>
        <v>1275000</v>
      </c>
      <c r="J134" s="446">
        <f t="shared" si="62"/>
        <v>0</v>
      </c>
      <c r="K134" s="397">
        <f t="shared" si="42"/>
        <v>100</v>
      </c>
    </row>
    <row r="135" spans="1:11" ht="14.1" customHeight="1" x14ac:dyDescent="0.25">
      <c r="A135" s="390" t="s">
        <v>176</v>
      </c>
      <c r="B135" s="13" t="s">
        <v>103</v>
      </c>
      <c r="C135" s="14">
        <v>1275000</v>
      </c>
      <c r="D135" s="32"/>
      <c r="E135" s="32"/>
      <c r="F135" s="442"/>
      <c r="G135" s="398">
        <v>1275000</v>
      </c>
      <c r="H135" s="15">
        <v>0</v>
      </c>
      <c r="I135" s="395">
        <f>H135+G135</f>
        <v>1275000</v>
      </c>
      <c r="J135" s="396">
        <f>C135-I135</f>
        <v>0</v>
      </c>
      <c r="K135" s="397">
        <f t="shared" si="42"/>
        <v>100</v>
      </c>
    </row>
    <row r="136" spans="1:11" ht="14.1" customHeight="1" x14ac:dyDescent="0.25">
      <c r="A136" s="390" t="s">
        <v>177</v>
      </c>
      <c r="B136" s="13" t="s">
        <v>178</v>
      </c>
      <c r="C136" s="14">
        <f>C137+C138</f>
        <v>2100000</v>
      </c>
      <c r="D136" s="14">
        <f t="shared" ref="D136:J136" si="63">D137+D138</f>
        <v>0</v>
      </c>
      <c r="E136" s="14">
        <f t="shared" si="63"/>
        <v>0</v>
      </c>
      <c r="F136" s="443">
        <f t="shared" si="63"/>
        <v>0</v>
      </c>
      <c r="G136" s="444">
        <f t="shared" si="63"/>
        <v>2100000</v>
      </c>
      <c r="H136" s="14">
        <f t="shared" si="63"/>
        <v>0</v>
      </c>
      <c r="I136" s="445">
        <f t="shared" si="63"/>
        <v>2100000</v>
      </c>
      <c r="J136" s="446">
        <f t="shared" si="63"/>
        <v>0</v>
      </c>
      <c r="K136" s="397">
        <f t="shared" si="42"/>
        <v>100</v>
      </c>
    </row>
    <row r="137" spans="1:11" ht="14.1" customHeight="1" x14ac:dyDescent="0.25">
      <c r="A137" s="390" t="s">
        <v>179</v>
      </c>
      <c r="B137" s="13" t="s">
        <v>180</v>
      </c>
      <c r="C137" s="14">
        <v>1500000</v>
      </c>
      <c r="D137" s="32"/>
      <c r="E137" s="32"/>
      <c r="F137" s="442"/>
      <c r="G137" s="398">
        <v>1500000</v>
      </c>
      <c r="H137" s="15">
        <v>0</v>
      </c>
      <c r="I137" s="395">
        <f>H137+G137</f>
        <v>1500000</v>
      </c>
      <c r="J137" s="396">
        <f>C137-I137</f>
        <v>0</v>
      </c>
      <c r="K137" s="397">
        <f t="shared" si="42"/>
        <v>100</v>
      </c>
    </row>
    <row r="138" spans="1:11" ht="14.1" customHeight="1" x14ac:dyDescent="0.25">
      <c r="A138" s="390" t="s">
        <v>181</v>
      </c>
      <c r="B138" s="13" t="s">
        <v>182</v>
      </c>
      <c r="C138" s="14">
        <v>600000</v>
      </c>
      <c r="D138" s="32"/>
      <c r="E138" s="32"/>
      <c r="F138" s="442"/>
      <c r="G138" s="398">
        <v>600000</v>
      </c>
      <c r="H138" s="15">
        <v>0</v>
      </c>
      <c r="I138" s="395">
        <f>H138+G138</f>
        <v>600000</v>
      </c>
      <c r="J138" s="396">
        <f>C138-I138</f>
        <v>0</v>
      </c>
      <c r="K138" s="397">
        <f t="shared" si="42"/>
        <v>100</v>
      </c>
    </row>
    <row r="139" spans="1:11" ht="14.1" customHeight="1" x14ac:dyDescent="0.25">
      <c r="A139" s="448" t="s">
        <v>183</v>
      </c>
      <c r="B139" s="46" t="s">
        <v>184</v>
      </c>
      <c r="C139" s="47">
        <f t="shared" ref="C139:J139" si="64">C140+C145+C152+C157+C164+C168+C172+C177+C181+C185</f>
        <v>123124000</v>
      </c>
      <c r="D139" s="47">
        <f t="shared" si="64"/>
        <v>0</v>
      </c>
      <c r="E139" s="47">
        <f t="shared" si="64"/>
        <v>0</v>
      </c>
      <c r="F139" s="449">
        <f t="shared" si="64"/>
        <v>0</v>
      </c>
      <c r="G139" s="450">
        <f t="shared" si="64"/>
        <v>102124911</v>
      </c>
      <c r="H139" s="48">
        <f t="shared" si="64"/>
        <v>18641080</v>
      </c>
      <c r="I139" s="451">
        <f t="shared" si="64"/>
        <v>120765991</v>
      </c>
      <c r="J139" s="452">
        <f t="shared" si="64"/>
        <v>2358009</v>
      </c>
      <c r="K139" s="453">
        <f t="shared" si="42"/>
        <v>98.084850232286144</v>
      </c>
    </row>
    <row r="140" spans="1:11" ht="14.1" customHeight="1" thickBot="1" x14ac:dyDescent="0.3">
      <c r="A140" s="525" t="s">
        <v>185</v>
      </c>
      <c r="B140" s="69" t="s">
        <v>186</v>
      </c>
      <c r="C140" s="70">
        <f>C141</f>
        <v>12960000</v>
      </c>
      <c r="D140" s="70">
        <f t="shared" ref="D140:J141" si="65">D141</f>
        <v>0</v>
      </c>
      <c r="E140" s="70">
        <f t="shared" si="65"/>
        <v>0</v>
      </c>
      <c r="F140" s="526">
        <f t="shared" si="65"/>
        <v>0</v>
      </c>
      <c r="G140" s="527">
        <f t="shared" si="65"/>
        <v>11214393</v>
      </c>
      <c r="H140" s="528">
        <f t="shared" si="65"/>
        <v>904330</v>
      </c>
      <c r="I140" s="529">
        <f t="shared" si="65"/>
        <v>12118723</v>
      </c>
      <c r="J140" s="530">
        <f t="shared" si="65"/>
        <v>841277</v>
      </c>
      <c r="K140" s="531">
        <f t="shared" si="42"/>
        <v>93.508665123456794</v>
      </c>
    </row>
    <row r="141" spans="1:11" ht="14.1" customHeight="1" thickBot="1" x14ac:dyDescent="0.3">
      <c r="A141" s="456" t="s">
        <v>187</v>
      </c>
      <c r="B141" s="28" t="s">
        <v>54</v>
      </c>
      <c r="C141" s="29">
        <f>C142</f>
        <v>12960000</v>
      </c>
      <c r="D141" s="29">
        <f t="shared" si="65"/>
        <v>0</v>
      </c>
      <c r="E141" s="29">
        <f t="shared" si="65"/>
        <v>0</v>
      </c>
      <c r="F141" s="430">
        <f t="shared" si="65"/>
        <v>0</v>
      </c>
      <c r="G141" s="431">
        <f t="shared" si="65"/>
        <v>11214393</v>
      </c>
      <c r="H141" s="29">
        <f t="shared" si="65"/>
        <v>904330</v>
      </c>
      <c r="I141" s="432">
        <f t="shared" si="65"/>
        <v>12118723</v>
      </c>
      <c r="J141" s="433">
        <f t="shared" si="65"/>
        <v>841277</v>
      </c>
      <c r="K141" s="702">
        <f t="shared" si="42"/>
        <v>93.508665123456794</v>
      </c>
    </row>
    <row r="142" spans="1:11" ht="14.1" customHeight="1" x14ac:dyDescent="0.25">
      <c r="A142" s="457" t="s">
        <v>188</v>
      </c>
      <c r="B142" s="30" t="s">
        <v>189</v>
      </c>
      <c r="C142" s="31">
        <f>C143+C144</f>
        <v>12960000</v>
      </c>
      <c r="D142" s="31">
        <f t="shared" ref="D142:J142" si="66">D143+D144</f>
        <v>0</v>
      </c>
      <c r="E142" s="31">
        <f t="shared" si="66"/>
        <v>0</v>
      </c>
      <c r="F142" s="436">
        <f t="shared" si="66"/>
        <v>0</v>
      </c>
      <c r="G142" s="437">
        <f t="shared" si="66"/>
        <v>11214393</v>
      </c>
      <c r="H142" s="31">
        <f t="shared" si="66"/>
        <v>904330</v>
      </c>
      <c r="I142" s="438">
        <f t="shared" si="66"/>
        <v>12118723</v>
      </c>
      <c r="J142" s="439">
        <f t="shared" si="66"/>
        <v>841277</v>
      </c>
      <c r="K142" s="440">
        <f t="shared" si="42"/>
        <v>93.508665123456794</v>
      </c>
    </row>
    <row r="143" spans="1:11" ht="14.1" customHeight="1" x14ac:dyDescent="0.25">
      <c r="A143" s="390" t="s">
        <v>190</v>
      </c>
      <c r="B143" s="13" t="s">
        <v>191</v>
      </c>
      <c r="C143" s="14">
        <v>4200000</v>
      </c>
      <c r="D143" s="32"/>
      <c r="E143" s="32"/>
      <c r="F143" s="442"/>
      <c r="G143" s="398">
        <v>2985249</v>
      </c>
      <c r="H143" s="15">
        <v>373480</v>
      </c>
      <c r="I143" s="466">
        <f>H143+G143</f>
        <v>3358729</v>
      </c>
      <c r="J143" s="396">
        <f>C143-I143</f>
        <v>841271</v>
      </c>
      <c r="K143" s="397">
        <f t="shared" si="42"/>
        <v>79.9697380952381</v>
      </c>
    </row>
    <row r="144" spans="1:11" ht="14.1" customHeight="1" x14ac:dyDescent="0.25">
      <c r="A144" s="390" t="s">
        <v>192</v>
      </c>
      <c r="B144" s="13" t="s">
        <v>193</v>
      </c>
      <c r="C144" s="14">
        <v>8760000</v>
      </c>
      <c r="D144" s="32"/>
      <c r="E144" s="32"/>
      <c r="F144" s="442"/>
      <c r="G144" s="398">
        <v>8229144</v>
      </c>
      <c r="H144" s="15">
        <v>530850</v>
      </c>
      <c r="I144" s="466">
        <f>H144+G144</f>
        <v>8759994</v>
      </c>
      <c r="J144" s="396">
        <f>C144-I144</f>
        <v>6</v>
      </c>
      <c r="K144" s="397">
        <f t="shared" si="42"/>
        <v>99.999931506849322</v>
      </c>
    </row>
    <row r="145" spans="1:11" ht="14.1" customHeight="1" thickBot="1" x14ac:dyDescent="0.3">
      <c r="A145" s="423" t="s">
        <v>194</v>
      </c>
      <c r="B145" s="26" t="s">
        <v>195</v>
      </c>
      <c r="C145" s="27">
        <f>C146+C149</f>
        <v>10000000</v>
      </c>
      <c r="D145" s="27">
        <f t="shared" ref="D145:J145" si="67">D146+D149</f>
        <v>0</v>
      </c>
      <c r="E145" s="27">
        <f t="shared" si="67"/>
        <v>0</v>
      </c>
      <c r="F145" s="424">
        <f t="shared" si="67"/>
        <v>0</v>
      </c>
      <c r="G145" s="463">
        <f t="shared" si="67"/>
        <v>8542500</v>
      </c>
      <c r="H145" s="532">
        <f t="shared" si="67"/>
        <v>1457500</v>
      </c>
      <c r="I145" s="464">
        <f t="shared" si="67"/>
        <v>10000000</v>
      </c>
      <c r="J145" s="465">
        <f t="shared" si="67"/>
        <v>0</v>
      </c>
      <c r="K145" s="428">
        <f t="shared" si="42"/>
        <v>100</v>
      </c>
    </row>
    <row r="146" spans="1:11" ht="14.1" customHeight="1" thickBot="1" x14ac:dyDescent="0.3">
      <c r="A146" s="456" t="s">
        <v>196</v>
      </c>
      <c r="B146" s="28" t="s">
        <v>24</v>
      </c>
      <c r="C146" s="29">
        <f>C147</f>
        <v>7800000</v>
      </c>
      <c r="D146" s="29">
        <f t="shared" ref="D146:J147" si="68">D147</f>
        <v>0</v>
      </c>
      <c r="E146" s="29">
        <f t="shared" si="68"/>
        <v>0</v>
      </c>
      <c r="F146" s="430">
        <f t="shared" si="68"/>
        <v>0</v>
      </c>
      <c r="G146" s="431">
        <f t="shared" si="68"/>
        <v>6500000</v>
      </c>
      <c r="H146" s="29">
        <f t="shared" si="68"/>
        <v>1300000</v>
      </c>
      <c r="I146" s="432">
        <f t="shared" si="68"/>
        <v>7800000</v>
      </c>
      <c r="J146" s="433">
        <f t="shared" si="68"/>
        <v>0</v>
      </c>
      <c r="K146" s="471">
        <f t="shared" si="42"/>
        <v>100</v>
      </c>
    </row>
    <row r="147" spans="1:11" ht="14.1" customHeight="1" x14ac:dyDescent="0.25">
      <c r="A147" s="457" t="s">
        <v>197</v>
      </c>
      <c r="B147" s="30" t="s">
        <v>164</v>
      </c>
      <c r="C147" s="31">
        <f>C148</f>
        <v>7800000</v>
      </c>
      <c r="D147" s="31">
        <f t="shared" si="68"/>
        <v>0</v>
      </c>
      <c r="E147" s="31">
        <f t="shared" si="68"/>
        <v>0</v>
      </c>
      <c r="F147" s="436">
        <f t="shared" si="68"/>
        <v>0</v>
      </c>
      <c r="G147" s="437">
        <f t="shared" si="68"/>
        <v>6500000</v>
      </c>
      <c r="H147" s="31">
        <f t="shared" si="68"/>
        <v>1300000</v>
      </c>
      <c r="I147" s="438">
        <f t="shared" si="68"/>
        <v>7800000</v>
      </c>
      <c r="J147" s="439">
        <f t="shared" si="68"/>
        <v>0</v>
      </c>
      <c r="K147" s="499">
        <f t="shared" si="42"/>
        <v>100</v>
      </c>
    </row>
    <row r="148" spans="1:11" ht="14.1" customHeight="1" x14ac:dyDescent="0.25">
      <c r="A148" s="390" t="s">
        <v>198</v>
      </c>
      <c r="B148" s="13" t="s">
        <v>199</v>
      </c>
      <c r="C148" s="14">
        <v>7800000</v>
      </c>
      <c r="D148" s="2"/>
      <c r="E148" s="2"/>
      <c r="F148" s="479"/>
      <c r="G148" s="398">
        <v>6500000</v>
      </c>
      <c r="H148" s="15">
        <v>1300000</v>
      </c>
      <c r="I148" s="466">
        <f>H148+G148</f>
        <v>7800000</v>
      </c>
      <c r="J148" s="482">
        <f>C148-I148</f>
        <v>0</v>
      </c>
      <c r="K148" s="447">
        <f t="shared" si="42"/>
        <v>100</v>
      </c>
    </row>
    <row r="149" spans="1:11" ht="14.1" customHeight="1" x14ac:dyDescent="0.25">
      <c r="A149" s="390" t="s">
        <v>200</v>
      </c>
      <c r="B149" s="13" t="s">
        <v>54</v>
      </c>
      <c r="C149" s="14">
        <f>C150</f>
        <v>2200000</v>
      </c>
      <c r="D149" s="14">
        <f t="shared" ref="D149:J150" si="69">D150</f>
        <v>0</v>
      </c>
      <c r="E149" s="14">
        <f t="shared" si="69"/>
        <v>0</v>
      </c>
      <c r="F149" s="443">
        <f t="shared" si="69"/>
        <v>0</v>
      </c>
      <c r="G149" s="444">
        <f t="shared" si="69"/>
        <v>2042500</v>
      </c>
      <c r="H149" s="14">
        <f t="shared" si="69"/>
        <v>157500</v>
      </c>
      <c r="I149" s="445">
        <f t="shared" si="69"/>
        <v>2200000</v>
      </c>
      <c r="J149" s="446">
        <f t="shared" si="69"/>
        <v>0</v>
      </c>
      <c r="K149" s="447">
        <f t="shared" si="42"/>
        <v>100</v>
      </c>
    </row>
    <row r="150" spans="1:11" ht="14.1" customHeight="1" x14ac:dyDescent="0.25">
      <c r="A150" s="390" t="s">
        <v>201</v>
      </c>
      <c r="B150" s="13" t="s">
        <v>56</v>
      </c>
      <c r="C150" s="14">
        <f>C151</f>
        <v>2200000</v>
      </c>
      <c r="D150" s="14">
        <f t="shared" si="69"/>
        <v>0</v>
      </c>
      <c r="E150" s="14">
        <f t="shared" si="69"/>
        <v>0</v>
      </c>
      <c r="F150" s="443">
        <f t="shared" si="69"/>
        <v>0</v>
      </c>
      <c r="G150" s="444">
        <f t="shared" si="69"/>
        <v>2042500</v>
      </c>
      <c r="H150" s="14">
        <f t="shared" si="69"/>
        <v>157500</v>
      </c>
      <c r="I150" s="445">
        <f t="shared" si="69"/>
        <v>2200000</v>
      </c>
      <c r="J150" s="446">
        <f t="shared" si="69"/>
        <v>0</v>
      </c>
      <c r="K150" s="447">
        <f t="shared" ref="K150:K211" si="70">I150/C150*100</f>
        <v>100</v>
      </c>
    </row>
    <row r="151" spans="1:11" ht="14.1" customHeight="1" x14ac:dyDescent="0.25">
      <c r="A151" s="390" t="s">
        <v>202</v>
      </c>
      <c r="B151" s="13" t="s">
        <v>203</v>
      </c>
      <c r="C151" s="14">
        <v>2200000</v>
      </c>
      <c r="D151" s="2"/>
      <c r="E151" s="2"/>
      <c r="F151" s="479"/>
      <c r="G151" s="398">
        <v>2042500</v>
      </c>
      <c r="H151" s="15">
        <v>157500</v>
      </c>
      <c r="I151" s="466">
        <f>H151+G151</f>
        <v>2200000</v>
      </c>
      <c r="J151" s="482">
        <f>C151-I151</f>
        <v>0</v>
      </c>
      <c r="K151" s="447">
        <f t="shared" si="70"/>
        <v>100</v>
      </c>
    </row>
    <row r="152" spans="1:11" ht="14.1" customHeight="1" thickBot="1" x14ac:dyDescent="0.3">
      <c r="A152" s="423" t="s">
        <v>204</v>
      </c>
      <c r="B152" s="26" t="s">
        <v>205</v>
      </c>
      <c r="C152" s="27">
        <f>C153</f>
        <v>7150000</v>
      </c>
      <c r="D152" s="27">
        <f t="shared" ref="D152:J153" si="71">D153</f>
        <v>0</v>
      </c>
      <c r="E152" s="27">
        <f t="shared" si="71"/>
        <v>0</v>
      </c>
      <c r="F152" s="424">
        <f t="shared" si="71"/>
        <v>0</v>
      </c>
      <c r="G152" s="425">
        <f t="shared" si="71"/>
        <v>6495500</v>
      </c>
      <c r="H152" s="27">
        <f t="shared" si="71"/>
        <v>652500</v>
      </c>
      <c r="I152" s="426">
        <f t="shared" si="71"/>
        <v>7148000</v>
      </c>
      <c r="J152" s="427">
        <f t="shared" si="71"/>
        <v>2000</v>
      </c>
      <c r="K152" s="428">
        <f t="shared" si="70"/>
        <v>99.972027972027973</v>
      </c>
    </row>
    <row r="153" spans="1:11" ht="14.1" customHeight="1" thickBot="1" x14ac:dyDescent="0.3">
      <c r="A153" s="456" t="s">
        <v>206</v>
      </c>
      <c r="B153" s="28" t="s">
        <v>54</v>
      </c>
      <c r="C153" s="29">
        <f>C154</f>
        <v>7150000</v>
      </c>
      <c r="D153" s="29">
        <f t="shared" si="71"/>
        <v>0</v>
      </c>
      <c r="E153" s="29">
        <f t="shared" si="71"/>
        <v>0</v>
      </c>
      <c r="F153" s="430">
        <f t="shared" si="71"/>
        <v>0</v>
      </c>
      <c r="G153" s="431">
        <f t="shared" si="71"/>
        <v>6495500</v>
      </c>
      <c r="H153" s="29">
        <f t="shared" si="71"/>
        <v>652500</v>
      </c>
      <c r="I153" s="432">
        <f t="shared" si="71"/>
        <v>7148000</v>
      </c>
      <c r="J153" s="433">
        <f t="shared" si="71"/>
        <v>2000</v>
      </c>
      <c r="K153" s="471">
        <f t="shared" si="70"/>
        <v>99.972027972027973</v>
      </c>
    </row>
    <row r="154" spans="1:11" ht="14.1" customHeight="1" x14ac:dyDescent="0.25">
      <c r="A154" s="457" t="s">
        <v>207</v>
      </c>
      <c r="B154" s="30" t="s">
        <v>56</v>
      </c>
      <c r="C154" s="31">
        <f>C155+C156</f>
        <v>7150000</v>
      </c>
      <c r="D154" s="31">
        <f t="shared" ref="D154:J154" si="72">D155+D156</f>
        <v>0</v>
      </c>
      <c r="E154" s="31">
        <f t="shared" si="72"/>
        <v>0</v>
      </c>
      <c r="F154" s="436">
        <f t="shared" si="72"/>
        <v>0</v>
      </c>
      <c r="G154" s="437">
        <f t="shared" si="72"/>
        <v>6495500</v>
      </c>
      <c r="H154" s="31">
        <f t="shared" si="72"/>
        <v>652500</v>
      </c>
      <c r="I154" s="438">
        <f t="shared" si="72"/>
        <v>7148000</v>
      </c>
      <c r="J154" s="439">
        <f t="shared" si="72"/>
        <v>2000</v>
      </c>
      <c r="K154" s="499">
        <f t="shared" si="70"/>
        <v>99.972027972027973</v>
      </c>
    </row>
    <row r="155" spans="1:11" ht="14.1" customHeight="1" x14ac:dyDescent="0.25">
      <c r="A155" s="390" t="s">
        <v>208</v>
      </c>
      <c r="B155" s="13" t="s">
        <v>209</v>
      </c>
      <c r="C155" s="14">
        <v>6650000</v>
      </c>
      <c r="D155" s="2"/>
      <c r="E155" s="2"/>
      <c r="F155" s="479"/>
      <c r="G155" s="398">
        <v>5997500</v>
      </c>
      <c r="H155" s="15">
        <v>652500</v>
      </c>
      <c r="I155" s="466">
        <f>H155+G155</f>
        <v>6650000</v>
      </c>
      <c r="J155" s="396">
        <f>C155-I155</f>
        <v>0</v>
      </c>
      <c r="K155" s="397">
        <f t="shared" si="70"/>
        <v>100</v>
      </c>
    </row>
    <row r="156" spans="1:11" ht="14.1" customHeight="1" x14ac:dyDescent="0.25">
      <c r="A156" s="390" t="s">
        <v>210</v>
      </c>
      <c r="B156" s="13" t="s">
        <v>211</v>
      </c>
      <c r="C156" s="14">
        <v>500000</v>
      </c>
      <c r="D156" s="2"/>
      <c r="E156" s="2"/>
      <c r="F156" s="479"/>
      <c r="G156" s="398">
        <v>498000</v>
      </c>
      <c r="H156" s="15">
        <v>0</v>
      </c>
      <c r="I156" s="466">
        <f>H156+G156</f>
        <v>498000</v>
      </c>
      <c r="J156" s="396">
        <f>C156-I156</f>
        <v>2000</v>
      </c>
      <c r="K156" s="397">
        <f t="shared" si="70"/>
        <v>99.6</v>
      </c>
    </row>
    <row r="157" spans="1:11" ht="14.1" customHeight="1" thickBot="1" x14ac:dyDescent="0.3">
      <c r="A157" s="423" t="s">
        <v>212</v>
      </c>
      <c r="B157" s="26" t="s">
        <v>213</v>
      </c>
      <c r="C157" s="27">
        <f>C158</f>
        <v>3000000</v>
      </c>
      <c r="D157" s="27">
        <f t="shared" ref="D157:J158" si="73">D158</f>
        <v>0</v>
      </c>
      <c r="E157" s="27">
        <f t="shared" si="73"/>
        <v>0</v>
      </c>
      <c r="F157" s="424">
        <f t="shared" si="73"/>
        <v>0</v>
      </c>
      <c r="G157" s="425">
        <f t="shared" si="73"/>
        <v>2117750</v>
      </c>
      <c r="H157" s="27">
        <f t="shared" si="73"/>
        <v>882250</v>
      </c>
      <c r="I157" s="426">
        <f t="shared" si="73"/>
        <v>3000000</v>
      </c>
      <c r="J157" s="427">
        <f t="shared" si="73"/>
        <v>0</v>
      </c>
      <c r="K157" s="531">
        <f t="shared" si="70"/>
        <v>100</v>
      </c>
    </row>
    <row r="158" spans="1:11" ht="14.1" customHeight="1" thickBot="1" x14ac:dyDescent="0.3">
      <c r="A158" s="456" t="s">
        <v>214</v>
      </c>
      <c r="B158" s="28" t="s">
        <v>54</v>
      </c>
      <c r="C158" s="29">
        <f>C159</f>
        <v>3000000</v>
      </c>
      <c r="D158" s="29">
        <f t="shared" si="73"/>
        <v>0</v>
      </c>
      <c r="E158" s="29">
        <f t="shared" si="73"/>
        <v>0</v>
      </c>
      <c r="F158" s="430">
        <f t="shared" si="73"/>
        <v>0</v>
      </c>
      <c r="G158" s="431">
        <f t="shared" si="73"/>
        <v>2117750</v>
      </c>
      <c r="H158" s="29">
        <f t="shared" si="73"/>
        <v>882250</v>
      </c>
      <c r="I158" s="432">
        <f t="shared" si="73"/>
        <v>3000000</v>
      </c>
      <c r="J158" s="433">
        <f t="shared" si="73"/>
        <v>0</v>
      </c>
      <c r="K158" s="471">
        <f t="shared" si="70"/>
        <v>100</v>
      </c>
    </row>
    <row r="159" spans="1:11" ht="14.1" customHeight="1" x14ac:dyDescent="0.25">
      <c r="A159" s="457" t="s">
        <v>215</v>
      </c>
      <c r="B159" s="30" t="s">
        <v>61</v>
      </c>
      <c r="C159" s="31">
        <f>C160+C161</f>
        <v>3000000</v>
      </c>
      <c r="D159" s="31">
        <f t="shared" ref="D159:J159" si="74">D160+D161</f>
        <v>0</v>
      </c>
      <c r="E159" s="31">
        <f t="shared" si="74"/>
        <v>0</v>
      </c>
      <c r="F159" s="436">
        <f t="shared" si="74"/>
        <v>0</v>
      </c>
      <c r="G159" s="437">
        <f t="shared" si="74"/>
        <v>2117750</v>
      </c>
      <c r="H159" s="31">
        <f t="shared" si="74"/>
        <v>882250</v>
      </c>
      <c r="I159" s="438">
        <f t="shared" si="74"/>
        <v>3000000</v>
      </c>
      <c r="J159" s="439">
        <f t="shared" si="74"/>
        <v>0</v>
      </c>
      <c r="K159" s="499">
        <f t="shared" si="70"/>
        <v>100</v>
      </c>
    </row>
    <row r="160" spans="1:11" ht="14.1" customHeight="1" x14ac:dyDescent="0.25">
      <c r="A160" s="390" t="s">
        <v>216</v>
      </c>
      <c r="B160" s="13" t="s">
        <v>217</v>
      </c>
      <c r="C160" s="14">
        <v>1350000</v>
      </c>
      <c r="D160" s="2"/>
      <c r="E160" s="2"/>
      <c r="F160" s="479"/>
      <c r="G160" s="398">
        <v>762500</v>
      </c>
      <c r="H160" s="15">
        <f>112500+225000+250000</f>
        <v>587500</v>
      </c>
      <c r="I160" s="466">
        <f>H160+G160</f>
        <v>1350000</v>
      </c>
      <c r="J160" s="482">
        <f>C160-I160</f>
        <v>0</v>
      </c>
      <c r="K160" s="397">
        <f t="shared" si="70"/>
        <v>100</v>
      </c>
    </row>
    <row r="161" spans="1:11" ht="14.1" customHeight="1" x14ac:dyDescent="0.25">
      <c r="A161" s="390" t="s">
        <v>218</v>
      </c>
      <c r="B161" s="13" t="s">
        <v>81</v>
      </c>
      <c r="C161" s="14">
        <v>1650000</v>
      </c>
      <c r="D161" s="2"/>
      <c r="E161" s="2"/>
      <c r="F161" s="479"/>
      <c r="G161" s="398">
        <v>1355250</v>
      </c>
      <c r="H161" s="15">
        <v>294750</v>
      </c>
      <c r="I161" s="466">
        <f>H161+G161</f>
        <v>1650000</v>
      </c>
      <c r="J161" s="482">
        <f>C161-I161</f>
        <v>0</v>
      </c>
      <c r="K161" s="397">
        <f t="shared" si="70"/>
        <v>100</v>
      </c>
    </row>
    <row r="162" spans="1:11" ht="14.1" customHeight="1" x14ac:dyDescent="0.25">
      <c r="A162" s="688"/>
      <c r="B162" s="688"/>
      <c r="C162" s="689"/>
      <c r="D162" s="690"/>
      <c r="E162" s="690"/>
      <c r="F162" s="690"/>
      <c r="G162" s="691"/>
      <c r="H162" s="691"/>
      <c r="I162" s="692"/>
      <c r="J162" s="693"/>
      <c r="K162" s="686">
        <v>5</v>
      </c>
    </row>
    <row r="163" spans="1:11" ht="14.1" customHeight="1" x14ac:dyDescent="0.25">
      <c r="A163" s="321" t="s">
        <v>740</v>
      </c>
      <c r="B163" s="322">
        <v>2</v>
      </c>
      <c r="C163" s="323" t="s">
        <v>741</v>
      </c>
      <c r="D163" s="323" t="s">
        <v>742</v>
      </c>
      <c r="E163" s="323" t="s">
        <v>743</v>
      </c>
      <c r="F163" s="324" t="s">
        <v>744</v>
      </c>
      <c r="G163" s="325">
        <v>7</v>
      </c>
      <c r="H163" s="326">
        <v>8</v>
      </c>
      <c r="I163" s="327">
        <v>9</v>
      </c>
      <c r="J163" s="328">
        <v>10</v>
      </c>
      <c r="K163" s="329">
        <v>11</v>
      </c>
    </row>
    <row r="164" spans="1:11" ht="14.1" customHeight="1" thickBot="1" x14ac:dyDescent="0.3">
      <c r="A164" s="423" t="s">
        <v>219</v>
      </c>
      <c r="B164" s="26" t="s">
        <v>220</v>
      </c>
      <c r="C164" s="27">
        <f>C165</f>
        <v>4000000</v>
      </c>
      <c r="D164" s="27">
        <f t="shared" ref="D164:J166" si="75">D165</f>
        <v>0</v>
      </c>
      <c r="E164" s="27">
        <f t="shared" si="75"/>
        <v>0</v>
      </c>
      <c r="F164" s="424">
        <f t="shared" si="75"/>
        <v>0</v>
      </c>
      <c r="G164" s="425">
        <f t="shared" si="75"/>
        <v>3592000</v>
      </c>
      <c r="H164" s="27">
        <f t="shared" si="75"/>
        <v>408000</v>
      </c>
      <c r="I164" s="426">
        <f t="shared" si="75"/>
        <v>4000000</v>
      </c>
      <c r="J164" s="427">
        <f t="shared" si="75"/>
        <v>0</v>
      </c>
      <c r="K164" s="531">
        <f t="shared" si="70"/>
        <v>100</v>
      </c>
    </row>
    <row r="165" spans="1:11" ht="14.1" customHeight="1" thickBot="1" x14ac:dyDescent="0.3">
      <c r="A165" s="456" t="s">
        <v>221</v>
      </c>
      <c r="B165" s="28" t="s">
        <v>54</v>
      </c>
      <c r="C165" s="29">
        <f>C166</f>
        <v>4000000</v>
      </c>
      <c r="D165" s="29">
        <f t="shared" si="75"/>
        <v>0</v>
      </c>
      <c r="E165" s="29">
        <f t="shared" si="75"/>
        <v>0</v>
      </c>
      <c r="F165" s="430">
        <f t="shared" si="75"/>
        <v>0</v>
      </c>
      <c r="G165" s="431">
        <f t="shared" si="75"/>
        <v>3592000</v>
      </c>
      <c r="H165" s="29">
        <f t="shared" si="75"/>
        <v>408000</v>
      </c>
      <c r="I165" s="432">
        <f t="shared" si="75"/>
        <v>4000000</v>
      </c>
      <c r="J165" s="433">
        <f t="shared" si="75"/>
        <v>0</v>
      </c>
      <c r="K165" s="471">
        <f t="shared" si="70"/>
        <v>100</v>
      </c>
    </row>
    <row r="166" spans="1:11" ht="14.1" customHeight="1" x14ac:dyDescent="0.25">
      <c r="A166" s="457" t="s">
        <v>222</v>
      </c>
      <c r="B166" s="30" t="s">
        <v>56</v>
      </c>
      <c r="C166" s="31">
        <f>C167</f>
        <v>4000000</v>
      </c>
      <c r="D166" s="31">
        <f t="shared" si="75"/>
        <v>0</v>
      </c>
      <c r="E166" s="31">
        <f t="shared" si="75"/>
        <v>0</v>
      </c>
      <c r="F166" s="436">
        <f t="shared" si="75"/>
        <v>0</v>
      </c>
      <c r="G166" s="437">
        <f t="shared" si="75"/>
        <v>3592000</v>
      </c>
      <c r="H166" s="31">
        <f t="shared" si="75"/>
        <v>408000</v>
      </c>
      <c r="I166" s="438">
        <f t="shared" si="75"/>
        <v>4000000</v>
      </c>
      <c r="J166" s="439">
        <f t="shared" si="75"/>
        <v>0</v>
      </c>
      <c r="K166" s="499">
        <f t="shared" si="70"/>
        <v>100</v>
      </c>
    </row>
    <row r="167" spans="1:11" ht="14.1" customHeight="1" x14ac:dyDescent="0.25">
      <c r="A167" s="390" t="s">
        <v>223</v>
      </c>
      <c r="B167" s="13" t="s">
        <v>224</v>
      </c>
      <c r="C167" s="14">
        <v>4000000</v>
      </c>
      <c r="D167" s="2"/>
      <c r="E167" s="2"/>
      <c r="F167" s="479"/>
      <c r="G167" s="398">
        <v>3592000</v>
      </c>
      <c r="H167" s="15">
        <v>408000</v>
      </c>
      <c r="I167" s="395">
        <f>H167+G167</f>
        <v>4000000</v>
      </c>
      <c r="J167" s="396">
        <f>C167-I167</f>
        <v>0</v>
      </c>
      <c r="K167" s="397">
        <f t="shared" si="70"/>
        <v>100</v>
      </c>
    </row>
    <row r="168" spans="1:11" ht="14.1" customHeight="1" thickBot="1" x14ac:dyDescent="0.3">
      <c r="A168" s="423" t="s">
        <v>225</v>
      </c>
      <c r="B168" s="26" t="s">
        <v>226</v>
      </c>
      <c r="C168" s="27">
        <f>C169</f>
        <v>1200000</v>
      </c>
      <c r="D168" s="27">
        <f t="shared" ref="D168:J170" si="76">D169</f>
        <v>0</v>
      </c>
      <c r="E168" s="27">
        <f t="shared" si="76"/>
        <v>0</v>
      </c>
      <c r="F168" s="424">
        <f t="shared" si="76"/>
        <v>0</v>
      </c>
      <c r="G168" s="463">
        <f t="shared" si="76"/>
        <v>1190000</v>
      </c>
      <c r="H168" s="52">
        <f t="shared" si="76"/>
        <v>0</v>
      </c>
      <c r="I168" s="464">
        <f t="shared" si="76"/>
        <v>1190000</v>
      </c>
      <c r="J168" s="465">
        <f t="shared" si="76"/>
        <v>10000</v>
      </c>
      <c r="K168" s="428">
        <f t="shared" si="70"/>
        <v>99.166666666666671</v>
      </c>
    </row>
    <row r="169" spans="1:11" ht="14.1" customHeight="1" thickBot="1" x14ac:dyDescent="0.3">
      <c r="A169" s="456" t="s">
        <v>227</v>
      </c>
      <c r="B169" s="28" t="s">
        <v>54</v>
      </c>
      <c r="C169" s="29">
        <f>C170</f>
        <v>1200000</v>
      </c>
      <c r="D169" s="29">
        <f t="shared" si="76"/>
        <v>0</v>
      </c>
      <c r="E169" s="29">
        <f t="shared" si="76"/>
        <v>0</v>
      </c>
      <c r="F169" s="430">
        <f t="shared" si="76"/>
        <v>0</v>
      </c>
      <c r="G169" s="431">
        <f t="shared" si="76"/>
        <v>1190000</v>
      </c>
      <c r="H169" s="29">
        <f t="shared" si="76"/>
        <v>0</v>
      </c>
      <c r="I169" s="432">
        <f t="shared" si="76"/>
        <v>1190000</v>
      </c>
      <c r="J169" s="433">
        <f t="shared" si="76"/>
        <v>10000</v>
      </c>
      <c r="K169" s="471">
        <f t="shared" si="70"/>
        <v>99.166666666666671</v>
      </c>
    </row>
    <row r="170" spans="1:11" ht="14.1" customHeight="1" x14ac:dyDescent="0.25">
      <c r="A170" s="457" t="s">
        <v>228</v>
      </c>
      <c r="B170" s="30" t="s">
        <v>189</v>
      </c>
      <c r="C170" s="31">
        <f>C171</f>
        <v>1200000</v>
      </c>
      <c r="D170" s="31">
        <f t="shared" si="76"/>
        <v>0</v>
      </c>
      <c r="E170" s="31">
        <f t="shared" si="76"/>
        <v>0</v>
      </c>
      <c r="F170" s="436">
        <f t="shared" si="76"/>
        <v>0</v>
      </c>
      <c r="G170" s="437">
        <f t="shared" si="76"/>
        <v>1190000</v>
      </c>
      <c r="H170" s="31">
        <f t="shared" si="76"/>
        <v>0</v>
      </c>
      <c r="I170" s="438">
        <f t="shared" si="76"/>
        <v>1190000</v>
      </c>
      <c r="J170" s="439">
        <f t="shared" si="76"/>
        <v>10000</v>
      </c>
      <c r="K170" s="499">
        <f t="shared" si="70"/>
        <v>99.166666666666671</v>
      </c>
    </row>
    <row r="171" spans="1:11" ht="14.1" customHeight="1" x14ac:dyDescent="0.25">
      <c r="A171" s="390" t="s">
        <v>229</v>
      </c>
      <c r="B171" s="13" t="s">
        <v>230</v>
      </c>
      <c r="C171" s="14">
        <v>1200000</v>
      </c>
      <c r="D171" s="2"/>
      <c r="E171" s="2"/>
      <c r="F171" s="479"/>
      <c r="G171" s="398">
        <v>1190000</v>
      </c>
      <c r="H171" s="15"/>
      <c r="I171" s="466">
        <f>H171+G171</f>
        <v>1190000</v>
      </c>
      <c r="J171" s="396">
        <f>C171-I171</f>
        <v>10000</v>
      </c>
      <c r="K171" s="397">
        <f t="shared" si="70"/>
        <v>99.166666666666671</v>
      </c>
    </row>
    <row r="172" spans="1:11" ht="14.1" customHeight="1" thickBot="1" x14ac:dyDescent="0.3">
      <c r="A172" s="423" t="s">
        <v>231</v>
      </c>
      <c r="B172" s="26" t="s">
        <v>232</v>
      </c>
      <c r="C172" s="27">
        <f>C173</f>
        <v>17814000</v>
      </c>
      <c r="D172" s="27">
        <f t="shared" ref="D172:J173" si="77">D173</f>
        <v>0</v>
      </c>
      <c r="E172" s="27">
        <f t="shared" si="77"/>
        <v>0</v>
      </c>
      <c r="F172" s="424">
        <f t="shared" si="77"/>
        <v>0</v>
      </c>
      <c r="G172" s="425">
        <f t="shared" si="77"/>
        <v>14094000</v>
      </c>
      <c r="H172" s="533">
        <f t="shared" si="77"/>
        <v>2304000</v>
      </c>
      <c r="I172" s="426">
        <f t="shared" si="77"/>
        <v>16398000</v>
      </c>
      <c r="J172" s="427">
        <f t="shared" si="77"/>
        <v>1416000</v>
      </c>
      <c r="K172" s="531">
        <f t="shared" si="70"/>
        <v>92.051195688784105</v>
      </c>
    </row>
    <row r="173" spans="1:11" ht="14.1" customHeight="1" thickBot="1" x14ac:dyDescent="0.3">
      <c r="A173" s="456" t="s">
        <v>233</v>
      </c>
      <c r="B173" s="28" t="s">
        <v>54</v>
      </c>
      <c r="C173" s="29">
        <f>C174</f>
        <v>17814000</v>
      </c>
      <c r="D173" s="29">
        <f t="shared" si="77"/>
        <v>0</v>
      </c>
      <c r="E173" s="29">
        <f t="shared" si="77"/>
        <v>0</v>
      </c>
      <c r="F173" s="430">
        <f t="shared" si="77"/>
        <v>0</v>
      </c>
      <c r="G173" s="431">
        <f t="shared" si="77"/>
        <v>14094000</v>
      </c>
      <c r="H173" s="29">
        <f t="shared" si="77"/>
        <v>2304000</v>
      </c>
      <c r="I173" s="432">
        <f t="shared" si="77"/>
        <v>16398000</v>
      </c>
      <c r="J173" s="433">
        <f t="shared" si="77"/>
        <v>1416000</v>
      </c>
      <c r="K173" s="471">
        <f t="shared" si="70"/>
        <v>92.051195688784105</v>
      </c>
    </row>
    <row r="174" spans="1:11" ht="14.1" customHeight="1" x14ac:dyDescent="0.25">
      <c r="A174" s="457" t="s">
        <v>234</v>
      </c>
      <c r="B174" s="30" t="s">
        <v>235</v>
      </c>
      <c r="C174" s="31">
        <f>C175+C176</f>
        <v>17814000</v>
      </c>
      <c r="D174" s="31">
        <f t="shared" ref="D174:J174" si="78">D175+D176</f>
        <v>0</v>
      </c>
      <c r="E174" s="31">
        <f t="shared" si="78"/>
        <v>0</v>
      </c>
      <c r="F174" s="436">
        <f t="shared" si="78"/>
        <v>0</v>
      </c>
      <c r="G174" s="437">
        <f t="shared" si="78"/>
        <v>14094000</v>
      </c>
      <c r="H174" s="31">
        <f t="shared" si="78"/>
        <v>2304000</v>
      </c>
      <c r="I174" s="438">
        <f t="shared" si="78"/>
        <v>16398000</v>
      </c>
      <c r="J174" s="439">
        <f t="shared" si="78"/>
        <v>1416000</v>
      </c>
      <c r="K174" s="499">
        <f t="shared" si="70"/>
        <v>92.051195688784105</v>
      </c>
    </row>
    <row r="175" spans="1:11" ht="14.1" customHeight="1" x14ac:dyDescent="0.25">
      <c r="A175" s="390" t="s">
        <v>236</v>
      </c>
      <c r="B175" s="13" t="s">
        <v>237</v>
      </c>
      <c r="C175" s="14">
        <v>6864000</v>
      </c>
      <c r="D175" s="32"/>
      <c r="E175" s="32"/>
      <c r="F175" s="442"/>
      <c r="G175" s="398">
        <v>4944000</v>
      </c>
      <c r="H175" s="15">
        <v>504000</v>
      </c>
      <c r="I175" s="466">
        <f>H175+G175</f>
        <v>5448000</v>
      </c>
      <c r="J175" s="396">
        <f>C175-I175</f>
        <v>1416000</v>
      </c>
      <c r="K175" s="397">
        <f t="shared" si="70"/>
        <v>79.370629370629374</v>
      </c>
    </row>
    <row r="176" spans="1:11" ht="14.1" customHeight="1" x14ac:dyDescent="0.25">
      <c r="A176" s="390" t="s">
        <v>238</v>
      </c>
      <c r="B176" s="51" t="s">
        <v>239</v>
      </c>
      <c r="C176" s="14">
        <v>10950000</v>
      </c>
      <c r="D176" s="32"/>
      <c r="E176" s="32"/>
      <c r="F176" s="442"/>
      <c r="G176" s="398">
        <v>9150000</v>
      </c>
      <c r="H176" s="15">
        <v>1800000</v>
      </c>
      <c r="I176" s="466">
        <f>H176+G176</f>
        <v>10950000</v>
      </c>
      <c r="J176" s="396">
        <f>C176-I176</f>
        <v>0</v>
      </c>
      <c r="K176" s="397">
        <f t="shared" si="70"/>
        <v>100</v>
      </c>
    </row>
    <row r="177" spans="1:11" ht="14.1" customHeight="1" thickBot="1" x14ac:dyDescent="0.3">
      <c r="A177" s="423" t="s">
        <v>240</v>
      </c>
      <c r="B177" s="26" t="s">
        <v>241</v>
      </c>
      <c r="C177" s="27">
        <f>C178</f>
        <v>23000000</v>
      </c>
      <c r="D177" s="27">
        <f t="shared" ref="D177:J179" si="79">D178</f>
        <v>0</v>
      </c>
      <c r="E177" s="27">
        <f t="shared" si="79"/>
        <v>0</v>
      </c>
      <c r="F177" s="424">
        <f t="shared" si="79"/>
        <v>0</v>
      </c>
      <c r="G177" s="425">
        <f t="shared" si="79"/>
        <v>19261768</v>
      </c>
      <c r="H177" s="27">
        <f t="shared" si="79"/>
        <v>3655000</v>
      </c>
      <c r="I177" s="426">
        <f t="shared" si="79"/>
        <v>22916768</v>
      </c>
      <c r="J177" s="427">
        <f t="shared" si="79"/>
        <v>83232</v>
      </c>
      <c r="K177" s="531">
        <f t="shared" si="70"/>
        <v>99.63812173913044</v>
      </c>
    </row>
    <row r="178" spans="1:11" ht="14.1" customHeight="1" thickBot="1" x14ac:dyDescent="0.3">
      <c r="A178" s="456" t="s">
        <v>242</v>
      </c>
      <c r="B178" s="28" t="s">
        <v>54</v>
      </c>
      <c r="C178" s="29">
        <f>C179</f>
        <v>23000000</v>
      </c>
      <c r="D178" s="29">
        <f t="shared" si="79"/>
        <v>0</v>
      </c>
      <c r="E178" s="29">
        <f t="shared" si="79"/>
        <v>0</v>
      </c>
      <c r="F178" s="430">
        <f t="shared" si="79"/>
        <v>0</v>
      </c>
      <c r="G178" s="431">
        <f t="shared" si="79"/>
        <v>19261768</v>
      </c>
      <c r="H178" s="29">
        <f t="shared" si="79"/>
        <v>3655000</v>
      </c>
      <c r="I178" s="432">
        <f t="shared" si="79"/>
        <v>22916768</v>
      </c>
      <c r="J178" s="433">
        <f t="shared" si="79"/>
        <v>83232</v>
      </c>
      <c r="K178" s="471">
        <f t="shared" si="70"/>
        <v>99.63812173913044</v>
      </c>
    </row>
    <row r="179" spans="1:11" ht="14.1" customHeight="1" x14ac:dyDescent="0.25">
      <c r="A179" s="457" t="s">
        <v>243</v>
      </c>
      <c r="B179" s="30" t="s">
        <v>244</v>
      </c>
      <c r="C179" s="31">
        <f>C180</f>
        <v>23000000</v>
      </c>
      <c r="D179" s="31">
        <f t="shared" si="79"/>
        <v>0</v>
      </c>
      <c r="E179" s="31">
        <f t="shared" si="79"/>
        <v>0</v>
      </c>
      <c r="F179" s="436">
        <f t="shared" si="79"/>
        <v>0</v>
      </c>
      <c r="G179" s="437">
        <f t="shared" si="79"/>
        <v>19261768</v>
      </c>
      <c r="H179" s="31">
        <f t="shared" si="79"/>
        <v>3655000</v>
      </c>
      <c r="I179" s="438">
        <f t="shared" si="79"/>
        <v>22916768</v>
      </c>
      <c r="J179" s="439">
        <f t="shared" si="79"/>
        <v>83232</v>
      </c>
      <c r="K179" s="499">
        <f t="shared" si="70"/>
        <v>99.63812173913044</v>
      </c>
    </row>
    <row r="180" spans="1:11" ht="14.1" customHeight="1" x14ac:dyDescent="0.25">
      <c r="A180" s="390" t="s">
        <v>245</v>
      </c>
      <c r="B180" s="13" t="s">
        <v>246</v>
      </c>
      <c r="C180" s="14">
        <v>23000000</v>
      </c>
      <c r="D180" s="2"/>
      <c r="E180" s="2"/>
      <c r="F180" s="479"/>
      <c r="G180" s="398">
        <v>19261768</v>
      </c>
      <c r="H180" s="15">
        <v>3655000</v>
      </c>
      <c r="I180" s="395">
        <f>H180+G180</f>
        <v>22916768</v>
      </c>
      <c r="J180" s="396">
        <f>C180-I180</f>
        <v>83232</v>
      </c>
      <c r="K180" s="397">
        <f t="shared" si="70"/>
        <v>99.63812173913044</v>
      </c>
    </row>
    <row r="181" spans="1:11" ht="14.1" customHeight="1" thickBot="1" x14ac:dyDescent="0.3">
      <c r="A181" s="423" t="s">
        <v>247</v>
      </c>
      <c r="B181" s="26" t="s">
        <v>248</v>
      </c>
      <c r="C181" s="27">
        <f>C182</f>
        <v>39000000</v>
      </c>
      <c r="D181" s="27">
        <f t="shared" ref="D181:J183" si="80">D182</f>
        <v>0</v>
      </c>
      <c r="E181" s="27">
        <f t="shared" si="80"/>
        <v>0</v>
      </c>
      <c r="F181" s="424">
        <f t="shared" si="80"/>
        <v>0</v>
      </c>
      <c r="G181" s="463">
        <f t="shared" si="80"/>
        <v>32145000</v>
      </c>
      <c r="H181" s="52">
        <f t="shared" si="80"/>
        <v>6855000</v>
      </c>
      <c r="I181" s="464">
        <f t="shared" si="80"/>
        <v>39000000</v>
      </c>
      <c r="J181" s="465">
        <f t="shared" si="80"/>
        <v>0</v>
      </c>
      <c r="K181" s="428">
        <f t="shared" si="70"/>
        <v>100</v>
      </c>
    </row>
    <row r="182" spans="1:11" ht="14.1" customHeight="1" thickBot="1" x14ac:dyDescent="0.3">
      <c r="A182" s="456" t="s">
        <v>249</v>
      </c>
      <c r="B182" s="28" t="s">
        <v>54</v>
      </c>
      <c r="C182" s="29">
        <f>C183</f>
        <v>39000000</v>
      </c>
      <c r="D182" s="29">
        <f t="shared" si="80"/>
        <v>0</v>
      </c>
      <c r="E182" s="29">
        <f t="shared" si="80"/>
        <v>0</v>
      </c>
      <c r="F182" s="430">
        <f t="shared" si="80"/>
        <v>0</v>
      </c>
      <c r="G182" s="431">
        <f t="shared" si="80"/>
        <v>32145000</v>
      </c>
      <c r="H182" s="29">
        <f t="shared" si="80"/>
        <v>6855000</v>
      </c>
      <c r="I182" s="432">
        <f t="shared" si="80"/>
        <v>39000000</v>
      </c>
      <c r="J182" s="433">
        <f t="shared" si="80"/>
        <v>0</v>
      </c>
      <c r="K182" s="471">
        <f t="shared" si="70"/>
        <v>100</v>
      </c>
    </row>
    <row r="183" spans="1:11" ht="14.1" customHeight="1" x14ac:dyDescent="0.25">
      <c r="A183" s="457" t="s">
        <v>250</v>
      </c>
      <c r="B183" s="30" t="s">
        <v>244</v>
      </c>
      <c r="C183" s="31">
        <f>C184</f>
        <v>39000000</v>
      </c>
      <c r="D183" s="31">
        <f t="shared" si="80"/>
        <v>0</v>
      </c>
      <c r="E183" s="31">
        <f t="shared" si="80"/>
        <v>0</v>
      </c>
      <c r="F183" s="436">
        <f t="shared" si="80"/>
        <v>0</v>
      </c>
      <c r="G183" s="437">
        <f t="shared" si="80"/>
        <v>32145000</v>
      </c>
      <c r="H183" s="31">
        <f t="shared" si="80"/>
        <v>6855000</v>
      </c>
      <c r="I183" s="438">
        <f t="shared" si="80"/>
        <v>39000000</v>
      </c>
      <c r="J183" s="439">
        <f t="shared" si="80"/>
        <v>0</v>
      </c>
      <c r="K183" s="499">
        <f t="shared" si="70"/>
        <v>100</v>
      </c>
    </row>
    <row r="184" spans="1:11" ht="14.1" customHeight="1" x14ac:dyDescent="0.25">
      <c r="A184" s="390" t="s">
        <v>251</v>
      </c>
      <c r="B184" s="13" t="s">
        <v>252</v>
      </c>
      <c r="C184" s="14">
        <v>39000000</v>
      </c>
      <c r="D184" s="2"/>
      <c r="E184" s="2"/>
      <c r="F184" s="479"/>
      <c r="G184" s="398">
        <v>32145000</v>
      </c>
      <c r="H184" s="15">
        <v>6855000</v>
      </c>
      <c r="I184" s="466">
        <f>H184+G184</f>
        <v>39000000</v>
      </c>
      <c r="J184" s="396">
        <f>C184-I184</f>
        <v>0</v>
      </c>
      <c r="K184" s="397">
        <f t="shared" si="70"/>
        <v>100</v>
      </c>
    </row>
    <row r="185" spans="1:11" ht="14.1" customHeight="1" thickBot="1" x14ac:dyDescent="0.3">
      <c r="A185" s="423" t="s">
        <v>253</v>
      </c>
      <c r="B185" s="26" t="s">
        <v>254</v>
      </c>
      <c r="C185" s="27">
        <f>C186</f>
        <v>5000000</v>
      </c>
      <c r="D185" s="27">
        <f t="shared" ref="D185:J187" si="81">D186</f>
        <v>0</v>
      </c>
      <c r="E185" s="27">
        <f t="shared" si="81"/>
        <v>0</v>
      </c>
      <c r="F185" s="424">
        <f t="shared" si="81"/>
        <v>0</v>
      </c>
      <c r="G185" s="463">
        <f t="shared" si="81"/>
        <v>3472000</v>
      </c>
      <c r="H185" s="52">
        <f t="shared" si="81"/>
        <v>1522500</v>
      </c>
      <c r="I185" s="464">
        <f t="shared" si="81"/>
        <v>4994500</v>
      </c>
      <c r="J185" s="465">
        <f t="shared" si="81"/>
        <v>5500</v>
      </c>
      <c r="K185" s="428">
        <f t="shared" si="70"/>
        <v>99.89</v>
      </c>
    </row>
    <row r="186" spans="1:11" ht="14.1" customHeight="1" thickBot="1" x14ac:dyDescent="0.3">
      <c r="A186" s="456" t="s">
        <v>255</v>
      </c>
      <c r="B186" s="28" t="s">
        <v>24</v>
      </c>
      <c r="C186" s="29">
        <f>C187</f>
        <v>5000000</v>
      </c>
      <c r="D186" s="29">
        <f t="shared" si="81"/>
        <v>0</v>
      </c>
      <c r="E186" s="29">
        <f t="shared" si="81"/>
        <v>0</v>
      </c>
      <c r="F186" s="430">
        <f t="shared" si="81"/>
        <v>0</v>
      </c>
      <c r="G186" s="431">
        <f t="shared" si="81"/>
        <v>3472000</v>
      </c>
      <c r="H186" s="29">
        <f t="shared" si="81"/>
        <v>1522500</v>
      </c>
      <c r="I186" s="432">
        <f t="shared" si="81"/>
        <v>4994500</v>
      </c>
      <c r="J186" s="433">
        <f t="shared" si="81"/>
        <v>5500</v>
      </c>
      <c r="K186" s="471">
        <f t="shared" si="70"/>
        <v>99.89</v>
      </c>
    </row>
    <row r="187" spans="1:11" ht="14.1" customHeight="1" x14ac:dyDescent="0.25">
      <c r="A187" s="457" t="s">
        <v>256</v>
      </c>
      <c r="B187" s="30" t="s">
        <v>257</v>
      </c>
      <c r="C187" s="31">
        <f>C188</f>
        <v>5000000</v>
      </c>
      <c r="D187" s="31">
        <f t="shared" si="81"/>
        <v>0</v>
      </c>
      <c r="E187" s="31">
        <f t="shared" si="81"/>
        <v>0</v>
      </c>
      <c r="F187" s="436">
        <f t="shared" si="81"/>
        <v>0</v>
      </c>
      <c r="G187" s="437">
        <f t="shared" si="81"/>
        <v>3472000</v>
      </c>
      <c r="H187" s="31">
        <f t="shared" si="81"/>
        <v>1522500</v>
      </c>
      <c r="I187" s="438">
        <f t="shared" si="81"/>
        <v>4994500</v>
      </c>
      <c r="J187" s="439">
        <f t="shared" si="81"/>
        <v>5500</v>
      </c>
      <c r="K187" s="440">
        <f t="shared" si="70"/>
        <v>99.89</v>
      </c>
    </row>
    <row r="188" spans="1:11" ht="14.1" customHeight="1" x14ac:dyDescent="0.25">
      <c r="A188" s="390" t="s">
        <v>258</v>
      </c>
      <c r="B188" s="13" t="s">
        <v>259</v>
      </c>
      <c r="C188" s="14">
        <v>5000000</v>
      </c>
      <c r="D188" s="32"/>
      <c r="E188" s="32"/>
      <c r="F188" s="442"/>
      <c r="G188" s="398">
        <v>3472000</v>
      </c>
      <c r="H188" s="15">
        <v>1522500</v>
      </c>
      <c r="I188" s="395">
        <f>H188+G188</f>
        <v>4994500</v>
      </c>
      <c r="J188" s="396">
        <f>C188-I188</f>
        <v>5500</v>
      </c>
      <c r="K188" s="397">
        <f t="shared" si="70"/>
        <v>99.89</v>
      </c>
    </row>
    <row r="189" spans="1:11" ht="14.1" customHeight="1" x14ac:dyDescent="0.25">
      <c r="A189" s="448" t="s">
        <v>260</v>
      </c>
      <c r="B189" s="46" t="s">
        <v>261</v>
      </c>
      <c r="C189" s="47">
        <f t="shared" ref="C189:J189" si="82">C190+C198+C204+C211+C218+C225+C229+C233</f>
        <v>173845000</v>
      </c>
      <c r="D189" s="47">
        <f t="shared" si="82"/>
        <v>0</v>
      </c>
      <c r="E189" s="47">
        <f t="shared" si="82"/>
        <v>0</v>
      </c>
      <c r="F189" s="449">
        <f t="shared" si="82"/>
        <v>0</v>
      </c>
      <c r="G189" s="467">
        <f t="shared" si="82"/>
        <v>158535780</v>
      </c>
      <c r="H189" s="47">
        <f t="shared" si="82"/>
        <v>14813228</v>
      </c>
      <c r="I189" s="468">
        <f t="shared" si="82"/>
        <v>173349008</v>
      </c>
      <c r="J189" s="469">
        <f t="shared" si="82"/>
        <v>495992</v>
      </c>
      <c r="K189" s="453">
        <f t="shared" si="70"/>
        <v>99.71469297362593</v>
      </c>
    </row>
    <row r="190" spans="1:11" ht="14.1" customHeight="1" thickBot="1" x14ac:dyDescent="0.3">
      <c r="A190" s="423" t="s">
        <v>262</v>
      </c>
      <c r="B190" s="26" t="s">
        <v>263</v>
      </c>
      <c r="C190" s="27">
        <f>C191</f>
        <v>21125000</v>
      </c>
      <c r="D190" s="27">
        <f t="shared" ref="D190:J190" si="83">D191</f>
        <v>0</v>
      </c>
      <c r="E190" s="27">
        <f t="shared" si="83"/>
        <v>0</v>
      </c>
      <c r="F190" s="424">
        <f t="shared" si="83"/>
        <v>0</v>
      </c>
      <c r="G190" s="463">
        <f t="shared" si="83"/>
        <v>12000000</v>
      </c>
      <c r="H190" s="52">
        <f t="shared" si="83"/>
        <v>9125000</v>
      </c>
      <c r="I190" s="464">
        <f t="shared" si="83"/>
        <v>21125000</v>
      </c>
      <c r="J190" s="465">
        <f t="shared" si="83"/>
        <v>0</v>
      </c>
      <c r="K190" s="428">
        <f t="shared" si="70"/>
        <v>100</v>
      </c>
    </row>
    <row r="191" spans="1:11" ht="14.1" customHeight="1" thickBot="1" x14ac:dyDescent="0.3">
      <c r="A191" s="456" t="s">
        <v>264</v>
      </c>
      <c r="B191" s="28" t="s">
        <v>265</v>
      </c>
      <c r="C191" s="29">
        <f t="shared" ref="C191:J191" si="84">C192+C194</f>
        <v>21125000</v>
      </c>
      <c r="D191" s="29">
        <f t="shared" si="84"/>
        <v>0</v>
      </c>
      <c r="E191" s="29">
        <f t="shared" si="84"/>
        <v>0</v>
      </c>
      <c r="F191" s="430">
        <f t="shared" si="84"/>
        <v>0</v>
      </c>
      <c r="G191" s="431">
        <f t="shared" si="84"/>
        <v>12000000</v>
      </c>
      <c r="H191" s="29">
        <f t="shared" si="84"/>
        <v>9125000</v>
      </c>
      <c r="I191" s="432">
        <f t="shared" si="84"/>
        <v>21125000</v>
      </c>
      <c r="J191" s="433">
        <f t="shared" si="84"/>
        <v>0</v>
      </c>
      <c r="K191" s="471">
        <f t="shared" si="70"/>
        <v>100</v>
      </c>
    </row>
    <row r="192" spans="1:11" ht="14.1" customHeight="1" x14ac:dyDescent="0.25">
      <c r="A192" s="457" t="s">
        <v>266</v>
      </c>
      <c r="B192" s="30" t="s">
        <v>267</v>
      </c>
      <c r="C192" s="31">
        <f>C193</f>
        <v>3000000</v>
      </c>
      <c r="D192" s="31">
        <f t="shared" ref="D192:K192" si="85">D193</f>
        <v>0</v>
      </c>
      <c r="E192" s="31">
        <f t="shared" si="85"/>
        <v>0</v>
      </c>
      <c r="F192" s="31">
        <f t="shared" si="85"/>
        <v>0</v>
      </c>
      <c r="G192" s="31">
        <f t="shared" si="85"/>
        <v>0</v>
      </c>
      <c r="H192" s="31">
        <f t="shared" si="85"/>
        <v>3000000</v>
      </c>
      <c r="I192" s="31">
        <f t="shared" si="85"/>
        <v>3000000</v>
      </c>
      <c r="J192" s="31">
        <f t="shared" si="85"/>
        <v>0</v>
      </c>
      <c r="K192" s="31">
        <f t="shared" si="85"/>
        <v>100</v>
      </c>
    </row>
    <row r="193" spans="1:11" ht="14.1" customHeight="1" x14ac:dyDescent="0.25">
      <c r="A193" s="457" t="s">
        <v>268</v>
      </c>
      <c r="B193" s="30" t="s">
        <v>269</v>
      </c>
      <c r="C193" s="31">
        <v>3000000</v>
      </c>
      <c r="D193" s="31"/>
      <c r="E193" s="31"/>
      <c r="F193" s="436"/>
      <c r="G193" s="437">
        <v>0</v>
      </c>
      <c r="H193" s="31">
        <v>3000000</v>
      </c>
      <c r="I193" s="438">
        <f>H193+G193</f>
        <v>3000000</v>
      </c>
      <c r="J193" s="439">
        <f>C193-I193</f>
        <v>0</v>
      </c>
      <c r="K193" s="440">
        <f>I193/C193*100</f>
        <v>100</v>
      </c>
    </row>
    <row r="194" spans="1:11" ht="14.1" customHeight="1" x14ac:dyDescent="0.25">
      <c r="A194" s="390" t="s">
        <v>270</v>
      </c>
      <c r="B194" s="13" t="s">
        <v>271</v>
      </c>
      <c r="C194" s="14">
        <f>C195+C196+C197</f>
        <v>18125000</v>
      </c>
      <c r="D194" s="14">
        <f t="shared" ref="D194:J194" si="86">D195+D196+D197</f>
        <v>0</v>
      </c>
      <c r="E194" s="14">
        <f t="shared" si="86"/>
        <v>0</v>
      </c>
      <c r="F194" s="14">
        <f t="shared" si="86"/>
        <v>0</v>
      </c>
      <c r="G194" s="14">
        <f t="shared" si="86"/>
        <v>12000000</v>
      </c>
      <c r="H194" s="14">
        <f t="shared" si="86"/>
        <v>6125000</v>
      </c>
      <c r="I194" s="14">
        <f t="shared" si="86"/>
        <v>18125000</v>
      </c>
      <c r="J194" s="14">
        <f t="shared" si="86"/>
        <v>0</v>
      </c>
      <c r="K194" s="397">
        <f t="shared" si="70"/>
        <v>100</v>
      </c>
    </row>
    <row r="195" spans="1:11" ht="14.1" customHeight="1" x14ac:dyDescent="0.25">
      <c r="A195" s="390" t="s">
        <v>272</v>
      </c>
      <c r="B195" s="13" t="s">
        <v>273</v>
      </c>
      <c r="C195" s="14">
        <v>6125000</v>
      </c>
      <c r="D195" s="14"/>
      <c r="E195" s="14"/>
      <c r="F195" s="443"/>
      <c r="G195" s="444"/>
      <c r="H195" s="14">
        <v>6125000</v>
      </c>
      <c r="I195" s="445">
        <f>G195+H195</f>
        <v>6125000</v>
      </c>
      <c r="J195" s="446">
        <f>C195-I195</f>
        <v>0</v>
      </c>
      <c r="K195" s="397"/>
    </row>
    <row r="196" spans="1:11" ht="14.1" customHeight="1" x14ac:dyDescent="0.25">
      <c r="A196" s="390" t="s">
        <v>274</v>
      </c>
      <c r="B196" s="13" t="s">
        <v>275</v>
      </c>
      <c r="C196" s="14">
        <v>4000000</v>
      </c>
      <c r="D196" s="73"/>
      <c r="E196" s="73"/>
      <c r="F196" s="534"/>
      <c r="G196" s="535">
        <v>4000000</v>
      </c>
      <c r="H196" s="74"/>
      <c r="I196" s="536">
        <f>H196+G196</f>
        <v>4000000</v>
      </c>
      <c r="J196" s="537">
        <f>C196-I196</f>
        <v>0</v>
      </c>
      <c r="K196" s="397">
        <f t="shared" si="70"/>
        <v>100</v>
      </c>
    </row>
    <row r="197" spans="1:11" ht="14.1" customHeight="1" x14ac:dyDescent="0.25">
      <c r="A197" s="390" t="s">
        <v>276</v>
      </c>
      <c r="B197" s="19" t="s">
        <v>277</v>
      </c>
      <c r="C197" s="20">
        <v>8000000</v>
      </c>
      <c r="D197" s="75"/>
      <c r="E197" s="75"/>
      <c r="F197" s="538"/>
      <c r="G197" s="535">
        <v>8000000</v>
      </c>
      <c r="H197" s="76"/>
      <c r="I197" s="536">
        <f>H197+G197</f>
        <v>8000000</v>
      </c>
      <c r="J197" s="537">
        <f>C197-I197</f>
        <v>0</v>
      </c>
      <c r="K197" s="397">
        <f t="shared" si="70"/>
        <v>100</v>
      </c>
    </row>
    <row r="198" spans="1:11" ht="14.1" customHeight="1" thickBot="1" x14ac:dyDescent="0.3">
      <c r="A198" s="423" t="s">
        <v>278</v>
      </c>
      <c r="B198" s="26" t="s">
        <v>279</v>
      </c>
      <c r="C198" s="27">
        <f>C199</f>
        <v>8000000</v>
      </c>
      <c r="D198" s="27">
        <f t="shared" ref="D198:J200" si="87">D199</f>
        <v>0</v>
      </c>
      <c r="E198" s="27">
        <f t="shared" si="87"/>
        <v>0</v>
      </c>
      <c r="F198" s="424">
        <f t="shared" si="87"/>
        <v>0</v>
      </c>
      <c r="G198" s="425">
        <f t="shared" si="87"/>
        <v>8000000</v>
      </c>
      <c r="H198" s="27">
        <f t="shared" si="87"/>
        <v>0</v>
      </c>
      <c r="I198" s="426">
        <f t="shared" si="87"/>
        <v>8000000</v>
      </c>
      <c r="J198" s="427">
        <f t="shared" si="87"/>
        <v>0</v>
      </c>
      <c r="K198" s="428">
        <f t="shared" si="70"/>
        <v>100</v>
      </c>
    </row>
    <row r="199" spans="1:11" ht="14.1" customHeight="1" thickBot="1" x14ac:dyDescent="0.3">
      <c r="A199" s="456" t="s">
        <v>280</v>
      </c>
      <c r="B199" s="28" t="s">
        <v>265</v>
      </c>
      <c r="C199" s="29">
        <f>C200</f>
        <v>8000000</v>
      </c>
      <c r="D199" s="29">
        <f t="shared" si="87"/>
        <v>0</v>
      </c>
      <c r="E199" s="29">
        <f t="shared" si="87"/>
        <v>0</v>
      </c>
      <c r="F199" s="430">
        <f t="shared" si="87"/>
        <v>0</v>
      </c>
      <c r="G199" s="431">
        <f t="shared" si="87"/>
        <v>8000000</v>
      </c>
      <c r="H199" s="29">
        <f t="shared" si="87"/>
        <v>0</v>
      </c>
      <c r="I199" s="432">
        <f t="shared" si="87"/>
        <v>8000000</v>
      </c>
      <c r="J199" s="433">
        <f t="shared" si="87"/>
        <v>0</v>
      </c>
      <c r="K199" s="471">
        <f t="shared" si="70"/>
        <v>100</v>
      </c>
    </row>
    <row r="200" spans="1:11" ht="14.1" customHeight="1" x14ac:dyDescent="0.25">
      <c r="A200" s="457" t="s">
        <v>281</v>
      </c>
      <c r="B200" s="30" t="s">
        <v>282</v>
      </c>
      <c r="C200" s="31">
        <f>C201</f>
        <v>8000000</v>
      </c>
      <c r="D200" s="31">
        <f t="shared" si="87"/>
        <v>0</v>
      </c>
      <c r="E200" s="31">
        <f t="shared" si="87"/>
        <v>0</v>
      </c>
      <c r="F200" s="436">
        <f t="shared" si="87"/>
        <v>0</v>
      </c>
      <c r="G200" s="437">
        <f t="shared" si="87"/>
        <v>8000000</v>
      </c>
      <c r="H200" s="31">
        <f t="shared" si="87"/>
        <v>0</v>
      </c>
      <c r="I200" s="438">
        <f t="shared" si="87"/>
        <v>8000000</v>
      </c>
      <c r="J200" s="439">
        <f t="shared" si="87"/>
        <v>0</v>
      </c>
      <c r="K200" s="440">
        <f t="shared" si="70"/>
        <v>100</v>
      </c>
    </row>
    <row r="201" spans="1:11" ht="14.1" customHeight="1" x14ac:dyDescent="0.25">
      <c r="A201" s="390" t="s">
        <v>283</v>
      </c>
      <c r="B201" s="13" t="s">
        <v>284</v>
      </c>
      <c r="C201" s="14">
        <v>8000000</v>
      </c>
      <c r="D201" s="73"/>
      <c r="E201" s="73"/>
      <c r="F201" s="534"/>
      <c r="G201" s="535">
        <v>8000000</v>
      </c>
      <c r="H201" s="74"/>
      <c r="I201" s="536">
        <f>H201+G201</f>
        <v>8000000</v>
      </c>
      <c r="J201" s="539">
        <f>C201-I201</f>
        <v>0</v>
      </c>
      <c r="K201" s="397">
        <f t="shared" si="70"/>
        <v>100</v>
      </c>
    </row>
    <row r="202" spans="1:11" ht="14.1" customHeight="1" x14ac:dyDescent="0.25">
      <c r="A202" s="688"/>
      <c r="B202" s="688"/>
      <c r="C202" s="689"/>
      <c r="D202" s="694"/>
      <c r="E202" s="694"/>
      <c r="F202" s="694"/>
      <c r="G202" s="695"/>
      <c r="H202" s="695"/>
      <c r="I202" s="695"/>
      <c r="J202" s="695"/>
      <c r="K202" s="686">
        <v>6</v>
      </c>
    </row>
    <row r="203" spans="1:11" ht="14.1" customHeight="1" x14ac:dyDescent="0.25">
      <c r="A203" s="321" t="s">
        <v>740</v>
      </c>
      <c r="B203" s="322">
        <v>2</v>
      </c>
      <c r="C203" s="323" t="s">
        <v>741</v>
      </c>
      <c r="D203" s="323" t="s">
        <v>742</v>
      </c>
      <c r="E203" s="323" t="s">
        <v>743</v>
      </c>
      <c r="F203" s="324" t="s">
        <v>744</v>
      </c>
      <c r="G203" s="325">
        <v>7</v>
      </c>
      <c r="H203" s="326">
        <v>8</v>
      </c>
      <c r="I203" s="327">
        <v>9</v>
      </c>
      <c r="J203" s="328">
        <v>10</v>
      </c>
      <c r="K203" s="329">
        <v>11</v>
      </c>
    </row>
    <row r="204" spans="1:11" ht="14.1" customHeight="1" thickBot="1" x14ac:dyDescent="0.3">
      <c r="A204" s="423" t="s">
        <v>285</v>
      </c>
      <c r="B204" s="26" t="s">
        <v>286</v>
      </c>
      <c r="C204" s="27">
        <f>C205+C208</f>
        <v>5000000</v>
      </c>
      <c r="D204" s="27">
        <f t="shared" ref="D204:J204" si="88">D205+D208</f>
        <v>0</v>
      </c>
      <c r="E204" s="27">
        <f t="shared" si="88"/>
        <v>0</v>
      </c>
      <c r="F204" s="424">
        <f t="shared" si="88"/>
        <v>0</v>
      </c>
      <c r="G204" s="463">
        <f t="shared" si="88"/>
        <v>5000000</v>
      </c>
      <c r="H204" s="52">
        <f t="shared" si="88"/>
        <v>0</v>
      </c>
      <c r="I204" s="464">
        <f t="shared" si="88"/>
        <v>5000000</v>
      </c>
      <c r="J204" s="465">
        <f t="shared" si="88"/>
        <v>0</v>
      </c>
      <c r="K204" s="428">
        <f t="shared" si="70"/>
        <v>100</v>
      </c>
    </row>
    <row r="205" spans="1:11" ht="14.1" customHeight="1" thickBot="1" x14ac:dyDescent="0.3">
      <c r="A205" s="456" t="s">
        <v>287</v>
      </c>
      <c r="B205" s="28" t="s">
        <v>24</v>
      </c>
      <c r="C205" s="29">
        <f>C206</f>
        <v>2000000</v>
      </c>
      <c r="D205" s="29">
        <f t="shared" ref="D205:J206" si="89">D206</f>
        <v>0</v>
      </c>
      <c r="E205" s="29">
        <f t="shared" si="89"/>
        <v>0</v>
      </c>
      <c r="F205" s="430">
        <f t="shared" si="89"/>
        <v>0</v>
      </c>
      <c r="G205" s="431">
        <f t="shared" si="89"/>
        <v>2000000</v>
      </c>
      <c r="H205" s="29">
        <f t="shared" si="89"/>
        <v>0</v>
      </c>
      <c r="I205" s="432">
        <f t="shared" si="89"/>
        <v>2000000</v>
      </c>
      <c r="J205" s="433">
        <f t="shared" si="89"/>
        <v>0</v>
      </c>
      <c r="K205" s="471">
        <f t="shared" si="70"/>
        <v>100</v>
      </c>
    </row>
    <row r="206" spans="1:11" ht="14.1" customHeight="1" x14ac:dyDescent="0.25">
      <c r="A206" s="457" t="s">
        <v>288</v>
      </c>
      <c r="B206" s="30" t="s">
        <v>164</v>
      </c>
      <c r="C206" s="31">
        <f>C207</f>
        <v>2000000</v>
      </c>
      <c r="D206" s="31">
        <f t="shared" si="89"/>
        <v>0</v>
      </c>
      <c r="E206" s="31">
        <f t="shared" si="89"/>
        <v>0</v>
      </c>
      <c r="F206" s="436">
        <f t="shared" si="89"/>
        <v>0</v>
      </c>
      <c r="G206" s="437">
        <f t="shared" si="89"/>
        <v>2000000</v>
      </c>
      <c r="H206" s="31">
        <f t="shared" si="89"/>
        <v>0</v>
      </c>
      <c r="I206" s="438">
        <f t="shared" si="89"/>
        <v>2000000</v>
      </c>
      <c r="J206" s="439">
        <f t="shared" si="89"/>
        <v>0</v>
      </c>
      <c r="K206" s="499">
        <f t="shared" si="70"/>
        <v>100</v>
      </c>
    </row>
    <row r="207" spans="1:11" ht="14.1" customHeight="1" thickBot="1" x14ac:dyDescent="0.3">
      <c r="A207" s="407" t="s">
        <v>289</v>
      </c>
      <c r="B207" s="19" t="s">
        <v>199</v>
      </c>
      <c r="C207" s="20">
        <v>2000000</v>
      </c>
      <c r="D207" s="75"/>
      <c r="E207" s="75"/>
      <c r="F207" s="538"/>
      <c r="G207" s="540">
        <v>2000000</v>
      </c>
      <c r="H207" s="76"/>
      <c r="I207" s="541">
        <f>H207+G207</f>
        <v>2000000</v>
      </c>
      <c r="J207" s="766">
        <f>C207-I207</f>
        <v>0</v>
      </c>
      <c r="K207" s="504">
        <f t="shared" si="70"/>
        <v>100</v>
      </c>
    </row>
    <row r="208" spans="1:11" ht="14.1" customHeight="1" thickBot="1" x14ac:dyDescent="0.3">
      <c r="A208" s="456" t="s">
        <v>290</v>
      </c>
      <c r="B208" s="28" t="s">
        <v>54</v>
      </c>
      <c r="C208" s="29">
        <f>C209</f>
        <v>3000000</v>
      </c>
      <c r="D208" s="29">
        <f t="shared" ref="D208:J209" si="90">D209</f>
        <v>0</v>
      </c>
      <c r="E208" s="29">
        <f t="shared" si="90"/>
        <v>0</v>
      </c>
      <c r="F208" s="430">
        <f t="shared" si="90"/>
        <v>0</v>
      </c>
      <c r="G208" s="431">
        <f t="shared" si="90"/>
        <v>3000000</v>
      </c>
      <c r="H208" s="29">
        <f t="shared" si="90"/>
        <v>0</v>
      </c>
      <c r="I208" s="432">
        <f t="shared" si="90"/>
        <v>3000000</v>
      </c>
      <c r="J208" s="433">
        <f t="shared" si="90"/>
        <v>0</v>
      </c>
      <c r="K208" s="471">
        <f t="shared" si="70"/>
        <v>100</v>
      </c>
    </row>
    <row r="209" spans="1:11" ht="14.1" customHeight="1" x14ac:dyDescent="0.25">
      <c r="A209" s="457" t="s">
        <v>291</v>
      </c>
      <c r="B209" s="30" t="s">
        <v>292</v>
      </c>
      <c r="C209" s="31">
        <f>C210</f>
        <v>3000000</v>
      </c>
      <c r="D209" s="31">
        <f t="shared" si="90"/>
        <v>0</v>
      </c>
      <c r="E209" s="31">
        <f t="shared" si="90"/>
        <v>0</v>
      </c>
      <c r="F209" s="436">
        <f t="shared" si="90"/>
        <v>0</v>
      </c>
      <c r="G209" s="437">
        <f t="shared" si="90"/>
        <v>3000000</v>
      </c>
      <c r="H209" s="31">
        <f t="shared" si="90"/>
        <v>0</v>
      </c>
      <c r="I209" s="438">
        <f t="shared" si="90"/>
        <v>3000000</v>
      </c>
      <c r="J209" s="439">
        <f t="shared" si="90"/>
        <v>0</v>
      </c>
      <c r="K209" s="440">
        <f t="shared" si="70"/>
        <v>100</v>
      </c>
    </row>
    <row r="210" spans="1:11" ht="14.1" customHeight="1" x14ac:dyDescent="0.25">
      <c r="A210" s="390" t="s">
        <v>293</v>
      </c>
      <c r="B210" s="13" t="s">
        <v>294</v>
      </c>
      <c r="C210" s="14">
        <v>3000000</v>
      </c>
      <c r="D210" s="73"/>
      <c r="E210" s="73"/>
      <c r="F210" s="534"/>
      <c r="G210" s="74">
        <v>3000000</v>
      </c>
      <c r="H210" s="74"/>
      <c r="I210" s="536">
        <f>H210+G210</f>
        <v>3000000</v>
      </c>
      <c r="J210" s="543">
        <f>C210-I210</f>
        <v>0</v>
      </c>
      <c r="K210" s="397">
        <f t="shared" si="70"/>
        <v>100</v>
      </c>
    </row>
    <row r="211" spans="1:11" ht="14.1" customHeight="1" thickBot="1" x14ac:dyDescent="0.3">
      <c r="A211" s="423" t="s">
        <v>295</v>
      </c>
      <c r="B211" s="26" t="s">
        <v>296</v>
      </c>
      <c r="C211" s="27">
        <f>C212+C215</f>
        <v>19770000</v>
      </c>
      <c r="D211" s="27">
        <f t="shared" ref="D211:J211" si="91">D212+D215</f>
        <v>0</v>
      </c>
      <c r="E211" s="27">
        <f t="shared" si="91"/>
        <v>0</v>
      </c>
      <c r="F211" s="424">
        <f t="shared" si="91"/>
        <v>0</v>
      </c>
      <c r="G211" s="463">
        <f t="shared" si="91"/>
        <v>19770000</v>
      </c>
      <c r="H211" s="52">
        <f t="shared" si="91"/>
        <v>0</v>
      </c>
      <c r="I211" s="464">
        <f t="shared" si="91"/>
        <v>19770000</v>
      </c>
      <c r="J211" s="465">
        <f t="shared" si="91"/>
        <v>0</v>
      </c>
      <c r="K211" s="428">
        <f t="shared" si="70"/>
        <v>100</v>
      </c>
    </row>
    <row r="212" spans="1:11" ht="14.1" customHeight="1" thickBot="1" x14ac:dyDescent="0.3">
      <c r="A212" s="456" t="s">
        <v>297</v>
      </c>
      <c r="B212" s="28" t="s">
        <v>24</v>
      </c>
      <c r="C212" s="29">
        <f>C213</f>
        <v>5400000</v>
      </c>
      <c r="D212" s="29">
        <f t="shared" ref="D212:J213" si="92">D213</f>
        <v>0</v>
      </c>
      <c r="E212" s="29">
        <f t="shared" si="92"/>
        <v>0</v>
      </c>
      <c r="F212" s="430">
        <f t="shared" si="92"/>
        <v>0</v>
      </c>
      <c r="G212" s="431">
        <f t="shared" si="92"/>
        <v>5400000</v>
      </c>
      <c r="H212" s="29">
        <f t="shared" si="92"/>
        <v>0</v>
      </c>
      <c r="I212" s="432">
        <f t="shared" si="92"/>
        <v>5400000</v>
      </c>
      <c r="J212" s="433">
        <f t="shared" si="92"/>
        <v>0</v>
      </c>
      <c r="K212" s="471">
        <f t="shared" ref="K212:K294" si="93">I212/C212*100</f>
        <v>100</v>
      </c>
    </row>
    <row r="213" spans="1:11" ht="14.1" customHeight="1" x14ac:dyDescent="0.25">
      <c r="A213" s="457" t="s">
        <v>298</v>
      </c>
      <c r="B213" s="30" t="s">
        <v>164</v>
      </c>
      <c r="C213" s="31">
        <f>C214</f>
        <v>5400000</v>
      </c>
      <c r="D213" s="31">
        <f t="shared" si="92"/>
        <v>0</v>
      </c>
      <c r="E213" s="31">
        <f t="shared" si="92"/>
        <v>0</v>
      </c>
      <c r="F213" s="436">
        <f t="shared" si="92"/>
        <v>0</v>
      </c>
      <c r="G213" s="437">
        <f t="shared" si="92"/>
        <v>5400000</v>
      </c>
      <c r="H213" s="31">
        <f t="shared" si="92"/>
        <v>0</v>
      </c>
      <c r="I213" s="438">
        <f t="shared" si="92"/>
        <v>5400000</v>
      </c>
      <c r="J213" s="439">
        <f t="shared" si="92"/>
        <v>0</v>
      </c>
      <c r="K213" s="499">
        <f t="shared" si="93"/>
        <v>100</v>
      </c>
    </row>
    <row r="214" spans="1:11" ht="14.1" customHeight="1" thickBot="1" x14ac:dyDescent="0.3">
      <c r="A214" s="407" t="s">
        <v>299</v>
      </c>
      <c r="B214" s="19" t="s">
        <v>199</v>
      </c>
      <c r="C214" s="20">
        <v>5400000</v>
      </c>
      <c r="D214" s="75"/>
      <c r="E214" s="75"/>
      <c r="F214" s="538"/>
      <c r="G214" s="540">
        <v>5400000</v>
      </c>
      <c r="H214" s="76"/>
      <c r="I214" s="541">
        <f>H214+G214</f>
        <v>5400000</v>
      </c>
      <c r="J214" s="767">
        <f>C214-I214</f>
        <v>0</v>
      </c>
      <c r="K214" s="504">
        <f t="shared" si="93"/>
        <v>100</v>
      </c>
    </row>
    <row r="215" spans="1:11" ht="14.1" customHeight="1" thickBot="1" x14ac:dyDescent="0.3">
      <c r="A215" s="456" t="s">
        <v>300</v>
      </c>
      <c r="B215" s="28" t="s">
        <v>54</v>
      </c>
      <c r="C215" s="29">
        <f>C216</f>
        <v>14370000</v>
      </c>
      <c r="D215" s="29">
        <f t="shared" ref="D215:J216" si="94">D216</f>
        <v>0</v>
      </c>
      <c r="E215" s="29">
        <f t="shared" si="94"/>
        <v>0</v>
      </c>
      <c r="F215" s="430">
        <f t="shared" si="94"/>
        <v>0</v>
      </c>
      <c r="G215" s="431">
        <f t="shared" si="94"/>
        <v>14370000</v>
      </c>
      <c r="H215" s="29">
        <f t="shared" si="94"/>
        <v>0</v>
      </c>
      <c r="I215" s="432">
        <f t="shared" si="94"/>
        <v>14370000</v>
      </c>
      <c r="J215" s="433">
        <f t="shared" si="94"/>
        <v>0</v>
      </c>
      <c r="K215" s="471">
        <f t="shared" si="93"/>
        <v>100</v>
      </c>
    </row>
    <row r="216" spans="1:11" ht="14.1" customHeight="1" x14ac:dyDescent="0.25">
      <c r="A216" s="457" t="s">
        <v>301</v>
      </c>
      <c r="B216" s="30" t="s">
        <v>292</v>
      </c>
      <c r="C216" s="31">
        <f>C217</f>
        <v>14370000</v>
      </c>
      <c r="D216" s="31">
        <f t="shared" si="94"/>
        <v>0</v>
      </c>
      <c r="E216" s="31">
        <f t="shared" si="94"/>
        <v>0</v>
      </c>
      <c r="F216" s="436">
        <f t="shared" si="94"/>
        <v>0</v>
      </c>
      <c r="G216" s="437">
        <f t="shared" si="94"/>
        <v>14370000</v>
      </c>
      <c r="H216" s="31">
        <f t="shared" si="94"/>
        <v>0</v>
      </c>
      <c r="I216" s="438">
        <f t="shared" si="94"/>
        <v>14370000</v>
      </c>
      <c r="J216" s="439">
        <f t="shared" si="94"/>
        <v>0</v>
      </c>
      <c r="K216" s="440">
        <f t="shared" si="93"/>
        <v>100</v>
      </c>
    </row>
    <row r="217" spans="1:11" ht="14.1" customHeight="1" x14ac:dyDescent="0.25">
      <c r="A217" s="390" t="s">
        <v>302</v>
      </c>
      <c r="B217" s="13" t="s">
        <v>294</v>
      </c>
      <c r="C217" s="14">
        <v>14370000</v>
      </c>
      <c r="D217" s="78"/>
      <c r="E217" s="78"/>
      <c r="F217" s="546"/>
      <c r="G217" s="535">
        <v>14370000</v>
      </c>
      <c r="H217" s="74"/>
      <c r="I217" s="536">
        <f>H217+G217</f>
        <v>14370000</v>
      </c>
      <c r="J217" s="543">
        <f>C217-I217</f>
        <v>0</v>
      </c>
      <c r="K217" s="397">
        <f t="shared" si="93"/>
        <v>100</v>
      </c>
    </row>
    <row r="218" spans="1:11" ht="14.1" customHeight="1" thickBot="1" x14ac:dyDescent="0.3">
      <c r="A218" s="423" t="s">
        <v>303</v>
      </c>
      <c r="B218" s="26" t="s">
        <v>304</v>
      </c>
      <c r="C218" s="27">
        <f>C219</f>
        <v>25000000</v>
      </c>
      <c r="D218" s="27">
        <f t="shared" ref="D218:J219" si="95">D219</f>
        <v>0</v>
      </c>
      <c r="E218" s="27">
        <f t="shared" si="95"/>
        <v>0</v>
      </c>
      <c r="F218" s="424">
        <f t="shared" si="95"/>
        <v>0</v>
      </c>
      <c r="G218" s="463">
        <f t="shared" si="95"/>
        <v>19269780</v>
      </c>
      <c r="H218" s="52">
        <f t="shared" si="95"/>
        <v>5688228</v>
      </c>
      <c r="I218" s="464">
        <f t="shared" si="95"/>
        <v>24958008</v>
      </c>
      <c r="J218" s="465">
        <f t="shared" si="95"/>
        <v>41992</v>
      </c>
      <c r="K218" s="428">
        <f t="shared" si="93"/>
        <v>99.832031999999998</v>
      </c>
    </row>
    <row r="219" spans="1:11" ht="14.1" customHeight="1" thickBot="1" x14ac:dyDescent="0.3">
      <c r="A219" s="470" t="s">
        <v>305</v>
      </c>
      <c r="B219" s="53" t="s">
        <v>54</v>
      </c>
      <c r="C219" s="81">
        <f>C220</f>
        <v>25000000</v>
      </c>
      <c r="D219" s="81">
        <f t="shared" si="95"/>
        <v>0</v>
      </c>
      <c r="E219" s="81">
        <f t="shared" si="95"/>
        <v>0</v>
      </c>
      <c r="F219" s="553">
        <f t="shared" si="95"/>
        <v>0</v>
      </c>
      <c r="G219" s="554">
        <f t="shared" si="95"/>
        <v>19269780</v>
      </c>
      <c r="H219" s="81">
        <f t="shared" si="95"/>
        <v>5688228</v>
      </c>
      <c r="I219" s="555">
        <f t="shared" si="95"/>
        <v>24958008</v>
      </c>
      <c r="J219" s="556">
        <f t="shared" si="95"/>
        <v>41992</v>
      </c>
      <c r="K219" s="471">
        <f t="shared" si="93"/>
        <v>99.832031999999998</v>
      </c>
    </row>
    <row r="220" spans="1:11" ht="14.1" customHeight="1" x14ac:dyDescent="0.25">
      <c r="A220" s="557" t="s">
        <v>306</v>
      </c>
      <c r="B220" s="59" t="s">
        <v>307</v>
      </c>
      <c r="C220" s="82">
        <f>C221+C222+C223+C224</f>
        <v>25000000</v>
      </c>
      <c r="D220" s="82">
        <f t="shared" ref="D220:J220" si="96">D221+D222+D223+D224</f>
        <v>0</v>
      </c>
      <c r="E220" s="82">
        <f t="shared" si="96"/>
        <v>0</v>
      </c>
      <c r="F220" s="558">
        <f t="shared" si="96"/>
        <v>0</v>
      </c>
      <c r="G220" s="559">
        <f t="shared" si="96"/>
        <v>19269780</v>
      </c>
      <c r="H220" s="82">
        <f t="shared" si="96"/>
        <v>5688228</v>
      </c>
      <c r="I220" s="560">
        <f t="shared" si="96"/>
        <v>24958008</v>
      </c>
      <c r="J220" s="561">
        <f t="shared" si="96"/>
        <v>41992</v>
      </c>
      <c r="K220" s="499">
        <f t="shared" si="93"/>
        <v>99.832031999999998</v>
      </c>
    </row>
    <row r="221" spans="1:11" ht="14.1" customHeight="1" x14ac:dyDescent="0.25">
      <c r="A221" s="478" t="s">
        <v>308</v>
      </c>
      <c r="B221" s="51" t="s">
        <v>309</v>
      </c>
      <c r="C221" s="83">
        <v>2200000</v>
      </c>
      <c r="D221" s="73"/>
      <c r="E221" s="73"/>
      <c r="F221" s="534"/>
      <c r="G221" s="535">
        <v>2004867</v>
      </c>
      <c r="H221" s="74">
        <v>195000</v>
      </c>
      <c r="I221" s="536">
        <f>H221+G221</f>
        <v>2199867</v>
      </c>
      <c r="J221" s="537">
        <f>C221-I221</f>
        <v>133</v>
      </c>
      <c r="K221" s="447">
        <f t="shared" si="93"/>
        <v>99.993954545454542</v>
      </c>
    </row>
    <row r="222" spans="1:11" ht="14.1" customHeight="1" x14ac:dyDescent="0.25">
      <c r="A222" s="478" t="s">
        <v>310</v>
      </c>
      <c r="B222" s="51" t="s">
        <v>311</v>
      </c>
      <c r="C222" s="83">
        <v>3866000</v>
      </c>
      <c r="D222" s="73"/>
      <c r="E222" s="73"/>
      <c r="F222" s="534"/>
      <c r="G222" s="535">
        <v>2209500</v>
      </c>
      <c r="H222" s="74">
        <v>1655000</v>
      </c>
      <c r="I222" s="536">
        <f>H222+G222</f>
        <v>3864500</v>
      </c>
      <c r="J222" s="537">
        <f>C222-I222</f>
        <v>1500</v>
      </c>
      <c r="K222" s="447">
        <f t="shared" si="93"/>
        <v>99.961200206932233</v>
      </c>
    </row>
    <row r="223" spans="1:11" ht="14.1" customHeight="1" x14ac:dyDescent="0.25">
      <c r="A223" s="478" t="s">
        <v>312</v>
      </c>
      <c r="B223" s="51" t="s">
        <v>313</v>
      </c>
      <c r="C223" s="83">
        <v>17184000</v>
      </c>
      <c r="D223" s="73"/>
      <c r="E223" s="73"/>
      <c r="F223" s="534"/>
      <c r="G223" s="535">
        <v>13475913</v>
      </c>
      <c r="H223" s="74">
        <v>3706728</v>
      </c>
      <c r="I223" s="536">
        <f>H223+G223</f>
        <v>17182641</v>
      </c>
      <c r="J223" s="537">
        <f>C223-I223</f>
        <v>1359</v>
      </c>
      <c r="K223" s="447">
        <f t="shared" si="93"/>
        <v>99.992091480446931</v>
      </c>
    </row>
    <row r="224" spans="1:11" ht="14.1" customHeight="1" x14ac:dyDescent="0.25">
      <c r="A224" s="478" t="s">
        <v>314</v>
      </c>
      <c r="B224" s="51" t="s">
        <v>315</v>
      </c>
      <c r="C224" s="83">
        <v>1750000</v>
      </c>
      <c r="D224" s="73"/>
      <c r="E224" s="73"/>
      <c r="F224" s="534"/>
      <c r="G224" s="535">
        <v>1579500</v>
      </c>
      <c r="H224" s="74">
        <v>131500</v>
      </c>
      <c r="I224" s="536">
        <f>H224+G224</f>
        <v>1711000</v>
      </c>
      <c r="J224" s="537">
        <f>C224-I224</f>
        <v>39000</v>
      </c>
      <c r="K224" s="447">
        <f t="shared" si="93"/>
        <v>97.771428571428572</v>
      </c>
    </row>
    <row r="225" spans="1:11" ht="14.1" customHeight="1" thickBot="1" x14ac:dyDescent="0.3">
      <c r="A225" s="423" t="s">
        <v>316</v>
      </c>
      <c r="B225" s="26" t="s">
        <v>317</v>
      </c>
      <c r="C225" s="27">
        <f>C226</f>
        <v>2500000</v>
      </c>
      <c r="D225" s="27">
        <f t="shared" ref="D225:J227" si="97">D226</f>
        <v>0</v>
      </c>
      <c r="E225" s="27">
        <f t="shared" si="97"/>
        <v>0</v>
      </c>
      <c r="F225" s="424">
        <f t="shared" si="97"/>
        <v>0</v>
      </c>
      <c r="G225" s="463">
        <f t="shared" si="97"/>
        <v>2500000</v>
      </c>
      <c r="H225" s="52">
        <f t="shared" si="97"/>
        <v>0</v>
      </c>
      <c r="I225" s="464">
        <f t="shared" si="97"/>
        <v>2500000</v>
      </c>
      <c r="J225" s="465">
        <f t="shared" si="97"/>
        <v>0</v>
      </c>
      <c r="K225" s="428">
        <f t="shared" si="93"/>
        <v>100</v>
      </c>
    </row>
    <row r="226" spans="1:11" ht="14.1" customHeight="1" thickBot="1" x14ac:dyDescent="0.3">
      <c r="A226" s="456" t="s">
        <v>318</v>
      </c>
      <c r="B226" s="28" t="s">
        <v>54</v>
      </c>
      <c r="C226" s="81">
        <f>C227</f>
        <v>2500000</v>
      </c>
      <c r="D226" s="81">
        <f t="shared" si="97"/>
        <v>0</v>
      </c>
      <c r="E226" s="81">
        <f t="shared" si="97"/>
        <v>0</v>
      </c>
      <c r="F226" s="553">
        <f t="shared" si="97"/>
        <v>0</v>
      </c>
      <c r="G226" s="554">
        <f t="shared" si="97"/>
        <v>2500000</v>
      </c>
      <c r="H226" s="81">
        <f t="shared" si="97"/>
        <v>0</v>
      </c>
      <c r="I226" s="555">
        <f t="shared" si="97"/>
        <v>2500000</v>
      </c>
      <c r="J226" s="556">
        <f t="shared" si="97"/>
        <v>0</v>
      </c>
      <c r="K226" s="471">
        <f t="shared" si="93"/>
        <v>100</v>
      </c>
    </row>
    <row r="227" spans="1:11" ht="14.1" customHeight="1" x14ac:dyDescent="0.25">
      <c r="A227" s="457" t="s">
        <v>319</v>
      </c>
      <c r="B227" s="84" t="s">
        <v>189</v>
      </c>
      <c r="C227" s="82">
        <f>C228</f>
        <v>2500000</v>
      </c>
      <c r="D227" s="82">
        <f t="shared" si="97"/>
        <v>0</v>
      </c>
      <c r="E227" s="82">
        <f t="shared" si="97"/>
        <v>0</v>
      </c>
      <c r="F227" s="558">
        <f t="shared" si="97"/>
        <v>0</v>
      </c>
      <c r="G227" s="559">
        <f t="shared" si="97"/>
        <v>2500000</v>
      </c>
      <c r="H227" s="82">
        <f t="shared" si="97"/>
        <v>0</v>
      </c>
      <c r="I227" s="560">
        <f t="shared" si="97"/>
        <v>2500000</v>
      </c>
      <c r="J227" s="561">
        <f t="shared" si="97"/>
        <v>0</v>
      </c>
      <c r="K227" s="499">
        <f t="shared" si="93"/>
        <v>100</v>
      </c>
    </row>
    <row r="228" spans="1:11" ht="14.1" customHeight="1" x14ac:dyDescent="0.25">
      <c r="A228" s="390" t="s">
        <v>320</v>
      </c>
      <c r="B228" s="13" t="s">
        <v>321</v>
      </c>
      <c r="C228" s="83">
        <v>2500000</v>
      </c>
      <c r="D228" s="73"/>
      <c r="E228" s="73"/>
      <c r="F228" s="534"/>
      <c r="G228" s="535">
        <v>2500000</v>
      </c>
      <c r="H228" s="74"/>
      <c r="I228" s="562">
        <f>H228+G228</f>
        <v>2500000</v>
      </c>
      <c r="J228" s="543">
        <f>C228-I228</f>
        <v>0</v>
      </c>
      <c r="K228" s="397">
        <f t="shared" si="93"/>
        <v>100</v>
      </c>
    </row>
    <row r="229" spans="1:11" ht="14.1" customHeight="1" thickBot="1" x14ac:dyDescent="0.3">
      <c r="A229" s="423" t="s">
        <v>322</v>
      </c>
      <c r="B229" s="26" t="s">
        <v>323</v>
      </c>
      <c r="C229" s="27">
        <f>C230</f>
        <v>1250000</v>
      </c>
      <c r="D229" s="27">
        <f t="shared" ref="D229:J231" si="98">D230</f>
        <v>0</v>
      </c>
      <c r="E229" s="27">
        <f t="shared" si="98"/>
        <v>0</v>
      </c>
      <c r="F229" s="424">
        <f t="shared" si="98"/>
        <v>0</v>
      </c>
      <c r="G229" s="463">
        <f t="shared" si="98"/>
        <v>1250000</v>
      </c>
      <c r="H229" s="52">
        <f t="shared" si="98"/>
        <v>0</v>
      </c>
      <c r="I229" s="464">
        <f t="shared" si="98"/>
        <v>1250000</v>
      </c>
      <c r="J229" s="465">
        <f t="shared" si="98"/>
        <v>0</v>
      </c>
      <c r="K229" s="428">
        <f t="shared" si="93"/>
        <v>100</v>
      </c>
    </row>
    <row r="230" spans="1:11" ht="14.1" customHeight="1" thickBot="1" x14ac:dyDescent="0.3">
      <c r="A230" s="456" t="s">
        <v>324</v>
      </c>
      <c r="B230" s="28" t="s">
        <v>54</v>
      </c>
      <c r="C230" s="81">
        <f>C231</f>
        <v>1250000</v>
      </c>
      <c r="D230" s="81">
        <f t="shared" si="98"/>
        <v>0</v>
      </c>
      <c r="E230" s="81">
        <f t="shared" si="98"/>
        <v>0</v>
      </c>
      <c r="F230" s="553">
        <f t="shared" si="98"/>
        <v>0</v>
      </c>
      <c r="G230" s="554">
        <f t="shared" si="98"/>
        <v>1250000</v>
      </c>
      <c r="H230" s="81">
        <f t="shared" si="98"/>
        <v>0</v>
      </c>
      <c r="I230" s="555">
        <f t="shared" si="98"/>
        <v>1250000</v>
      </c>
      <c r="J230" s="556">
        <f t="shared" si="98"/>
        <v>0</v>
      </c>
      <c r="K230" s="471">
        <f t="shared" si="93"/>
        <v>100</v>
      </c>
    </row>
    <row r="231" spans="1:11" ht="14.1" customHeight="1" x14ac:dyDescent="0.25">
      <c r="A231" s="457" t="s">
        <v>325</v>
      </c>
      <c r="B231" s="84" t="s">
        <v>189</v>
      </c>
      <c r="C231" s="82">
        <f>C232</f>
        <v>1250000</v>
      </c>
      <c r="D231" s="82">
        <f t="shared" si="98"/>
        <v>0</v>
      </c>
      <c r="E231" s="82">
        <f t="shared" si="98"/>
        <v>0</v>
      </c>
      <c r="F231" s="558">
        <f t="shared" si="98"/>
        <v>0</v>
      </c>
      <c r="G231" s="559">
        <f t="shared" si="98"/>
        <v>1250000</v>
      </c>
      <c r="H231" s="82">
        <f t="shared" si="98"/>
        <v>0</v>
      </c>
      <c r="I231" s="560">
        <f t="shared" si="98"/>
        <v>1250000</v>
      </c>
      <c r="J231" s="561">
        <f t="shared" si="98"/>
        <v>0</v>
      </c>
      <c r="K231" s="440">
        <f t="shared" si="93"/>
        <v>100</v>
      </c>
    </row>
    <row r="232" spans="1:11" ht="14.1" customHeight="1" x14ac:dyDescent="0.25">
      <c r="A232" s="390" t="s">
        <v>326</v>
      </c>
      <c r="B232" s="13" t="s">
        <v>327</v>
      </c>
      <c r="C232" s="83">
        <v>1250000</v>
      </c>
      <c r="D232" s="78"/>
      <c r="E232" s="78"/>
      <c r="F232" s="546"/>
      <c r="G232" s="535">
        <v>1250000</v>
      </c>
      <c r="H232" s="74">
        <v>0</v>
      </c>
      <c r="I232" s="562">
        <f>H232+G232</f>
        <v>1250000</v>
      </c>
      <c r="J232" s="543">
        <f>C232-I232</f>
        <v>0</v>
      </c>
      <c r="K232" s="397">
        <f t="shared" si="93"/>
        <v>100</v>
      </c>
    </row>
    <row r="233" spans="1:11" ht="14.1" customHeight="1" thickBot="1" x14ac:dyDescent="0.3">
      <c r="A233" s="480" t="s">
        <v>328</v>
      </c>
      <c r="B233" s="85" t="s">
        <v>329</v>
      </c>
      <c r="C233" s="86">
        <f>C234+C244+C249</f>
        <v>91200000</v>
      </c>
      <c r="D233" s="86">
        <f t="shared" ref="D233:J233" si="99">D234+D244+D249</f>
        <v>0</v>
      </c>
      <c r="E233" s="86">
        <f t="shared" si="99"/>
        <v>0</v>
      </c>
      <c r="F233" s="563">
        <f t="shared" si="99"/>
        <v>0</v>
      </c>
      <c r="G233" s="564">
        <f t="shared" si="99"/>
        <v>90746000</v>
      </c>
      <c r="H233" s="86">
        <f t="shared" si="99"/>
        <v>0</v>
      </c>
      <c r="I233" s="565">
        <f t="shared" si="99"/>
        <v>90746000</v>
      </c>
      <c r="J233" s="566">
        <f t="shared" si="99"/>
        <v>454000</v>
      </c>
      <c r="K233" s="567">
        <f t="shared" si="93"/>
        <v>99.502192982456137</v>
      </c>
    </row>
    <row r="234" spans="1:11" ht="14.1" customHeight="1" x14ac:dyDescent="0.25">
      <c r="A234" s="435" t="s">
        <v>330</v>
      </c>
      <c r="B234" s="30" t="s">
        <v>24</v>
      </c>
      <c r="C234" s="87">
        <f>C235</f>
        <v>1270000</v>
      </c>
      <c r="D234" s="87">
        <f t="shared" ref="D234:J234" si="100">D235</f>
        <v>0</v>
      </c>
      <c r="E234" s="87">
        <f t="shared" si="100"/>
        <v>0</v>
      </c>
      <c r="F234" s="568">
        <f t="shared" si="100"/>
        <v>0</v>
      </c>
      <c r="G234" s="569">
        <f t="shared" si="100"/>
        <v>1270000</v>
      </c>
      <c r="H234" s="87">
        <f t="shared" si="100"/>
        <v>0</v>
      </c>
      <c r="I234" s="570">
        <f t="shared" si="100"/>
        <v>1270000</v>
      </c>
      <c r="J234" s="571">
        <f t="shared" si="100"/>
        <v>0</v>
      </c>
      <c r="K234" s="499">
        <f t="shared" si="93"/>
        <v>100</v>
      </c>
    </row>
    <row r="235" spans="1:11" ht="14.1" customHeight="1" x14ac:dyDescent="0.25">
      <c r="A235" s="441" t="s">
        <v>331</v>
      </c>
      <c r="B235" s="13" t="s">
        <v>73</v>
      </c>
      <c r="C235" s="83">
        <f>C236+C237+C238</f>
        <v>1270000</v>
      </c>
      <c r="D235" s="83">
        <f t="shared" ref="D235:J235" si="101">D236+D237+D238</f>
        <v>0</v>
      </c>
      <c r="E235" s="83">
        <f t="shared" si="101"/>
        <v>0</v>
      </c>
      <c r="F235" s="572">
        <f t="shared" si="101"/>
        <v>0</v>
      </c>
      <c r="G235" s="573">
        <f t="shared" si="101"/>
        <v>1270000</v>
      </c>
      <c r="H235" s="83">
        <f t="shared" si="101"/>
        <v>0</v>
      </c>
      <c r="I235" s="574">
        <f t="shared" si="101"/>
        <v>1270000</v>
      </c>
      <c r="J235" s="575">
        <f t="shared" si="101"/>
        <v>0</v>
      </c>
      <c r="K235" s="397">
        <f t="shared" si="93"/>
        <v>100</v>
      </c>
    </row>
    <row r="236" spans="1:11" ht="14.1" customHeight="1" x14ac:dyDescent="0.25">
      <c r="A236" s="441" t="s">
        <v>332</v>
      </c>
      <c r="B236" s="13" t="s">
        <v>163</v>
      </c>
      <c r="C236" s="83">
        <v>670000</v>
      </c>
      <c r="D236" s="78"/>
      <c r="E236" s="78"/>
      <c r="F236" s="546"/>
      <c r="G236" s="535">
        <v>670000</v>
      </c>
      <c r="H236" s="74"/>
      <c r="I236" s="562">
        <f>H236+G236</f>
        <v>670000</v>
      </c>
      <c r="J236" s="543">
        <f>C236-I236</f>
        <v>0</v>
      </c>
      <c r="K236" s="397">
        <f t="shared" si="93"/>
        <v>100</v>
      </c>
    </row>
    <row r="237" spans="1:11" ht="14.1" customHeight="1" x14ac:dyDescent="0.25">
      <c r="A237" s="441" t="s">
        <v>333</v>
      </c>
      <c r="B237" s="13" t="s">
        <v>334</v>
      </c>
      <c r="C237" s="83">
        <v>300000</v>
      </c>
      <c r="D237" s="78"/>
      <c r="E237" s="78"/>
      <c r="F237" s="546"/>
      <c r="G237" s="535">
        <v>300000</v>
      </c>
      <c r="H237" s="74"/>
      <c r="I237" s="562">
        <f>H237+G237</f>
        <v>300000</v>
      </c>
      <c r="J237" s="543">
        <f>C237-I237</f>
        <v>0</v>
      </c>
      <c r="K237" s="397">
        <f t="shared" si="93"/>
        <v>100</v>
      </c>
    </row>
    <row r="238" spans="1:11" ht="14.1" customHeight="1" x14ac:dyDescent="0.25">
      <c r="A238" s="441" t="s">
        <v>335</v>
      </c>
      <c r="B238" s="19" t="s">
        <v>336</v>
      </c>
      <c r="C238" s="88">
        <v>300000</v>
      </c>
      <c r="D238" s="77"/>
      <c r="E238" s="77"/>
      <c r="F238" s="544"/>
      <c r="G238" s="540">
        <v>300000</v>
      </c>
      <c r="H238" s="76"/>
      <c r="I238" s="682">
        <f>H238+G238</f>
        <v>300000</v>
      </c>
      <c r="J238" s="542">
        <f>C238-I238</f>
        <v>0</v>
      </c>
      <c r="K238" s="413">
        <f t="shared" si="93"/>
        <v>100</v>
      </c>
    </row>
    <row r="239" spans="1:11" ht="14.1" customHeight="1" x14ac:dyDescent="0.25">
      <c r="A239" s="505"/>
      <c r="B239" s="34"/>
      <c r="C239" s="92"/>
      <c r="D239" s="547"/>
      <c r="E239" s="547"/>
      <c r="F239" s="547"/>
      <c r="G239" s="79"/>
      <c r="H239" s="79"/>
      <c r="I239" s="585"/>
      <c r="J239" s="549"/>
      <c r="K239" s="39"/>
    </row>
    <row r="240" spans="1:11" ht="14.1" customHeight="1" x14ac:dyDescent="0.25">
      <c r="A240" s="285"/>
      <c r="B240" s="40"/>
      <c r="C240" s="94"/>
      <c r="D240" s="550"/>
      <c r="E240" s="550"/>
      <c r="F240" s="550"/>
      <c r="G240" s="80"/>
      <c r="H240" s="80"/>
      <c r="I240" s="286"/>
      <c r="J240" s="552"/>
      <c r="K240" s="45"/>
    </row>
    <row r="241" spans="1:11" ht="14.1" customHeight="1" x14ac:dyDescent="0.25">
      <c r="A241" s="285"/>
      <c r="B241" s="40"/>
      <c r="C241" s="94"/>
      <c r="D241" s="550"/>
      <c r="E241" s="550"/>
      <c r="F241" s="550"/>
      <c r="G241" s="80"/>
      <c r="H241" s="80"/>
      <c r="I241" s="286"/>
      <c r="J241" s="552"/>
      <c r="K241" s="45"/>
    </row>
    <row r="242" spans="1:11" ht="14.1" customHeight="1" x14ac:dyDescent="0.25">
      <c r="A242" s="285"/>
      <c r="B242" s="40"/>
      <c r="C242" s="94"/>
      <c r="D242" s="550"/>
      <c r="E242" s="550"/>
      <c r="F242" s="550"/>
      <c r="G242" s="80"/>
      <c r="H242" s="80"/>
      <c r="I242" s="286"/>
      <c r="J242" s="552"/>
      <c r="K242" s="45">
        <v>7</v>
      </c>
    </row>
    <row r="243" spans="1:11" ht="14.1" customHeight="1" thickBot="1" x14ac:dyDescent="0.3">
      <c r="A243" s="321" t="s">
        <v>740</v>
      </c>
      <c r="B243" s="322">
        <v>2</v>
      </c>
      <c r="C243" s="323" t="s">
        <v>741</v>
      </c>
      <c r="D243" s="323" t="s">
        <v>742</v>
      </c>
      <c r="E243" s="323" t="s">
        <v>743</v>
      </c>
      <c r="F243" s="324" t="s">
        <v>744</v>
      </c>
      <c r="G243" s="325">
        <v>7</v>
      </c>
      <c r="H243" s="326">
        <v>8</v>
      </c>
      <c r="I243" s="327">
        <v>9</v>
      </c>
      <c r="J243" s="328">
        <v>10</v>
      </c>
      <c r="K243" s="329">
        <v>11</v>
      </c>
    </row>
    <row r="244" spans="1:11" ht="14.1" customHeight="1" thickBot="1" x14ac:dyDescent="0.3">
      <c r="A244" s="429" t="s">
        <v>337</v>
      </c>
      <c r="B244" s="28" t="s">
        <v>54</v>
      </c>
      <c r="C244" s="81">
        <f>C245+C247</f>
        <v>1476000</v>
      </c>
      <c r="D244" s="81">
        <f t="shared" ref="D244:J244" si="102">D245+D247</f>
        <v>0</v>
      </c>
      <c r="E244" s="81">
        <f t="shared" si="102"/>
        <v>0</v>
      </c>
      <c r="F244" s="553">
        <f t="shared" si="102"/>
        <v>0</v>
      </c>
      <c r="G244" s="554">
        <f t="shared" si="102"/>
        <v>1476000</v>
      </c>
      <c r="H244" s="81">
        <f t="shared" si="102"/>
        <v>0</v>
      </c>
      <c r="I244" s="555">
        <f t="shared" si="102"/>
        <v>1476000</v>
      </c>
      <c r="J244" s="556">
        <f t="shared" si="102"/>
        <v>0</v>
      </c>
      <c r="K244" s="471">
        <f t="shared" si="93"/>
        <v>100</v>
      </c>
    </row>
    <row r="245" spans="1:11" ht="14.1" customHeight="1" x14ac:dyDescent="0.25">
      <c r="A245" s="435" t="s">
        <v>338</v>
      </c>
      <c r="B245" s="30" t="s">
        <v>56</v>
      </c>
      <c r="C245" s="87">
        <f>C246</f>
        <v>576000</v>
      </c>
      <c r="D245" s="87">
        <f t="shared" ref="D245:J245" si="103">D246</f>
        <v>0</v>
      </c>
      <c r="E245" s="87">
        <f t="shared" si="103"/>
        <v>0</v>
      </c>
      <c r="F245" s="568">
        <f t="shared" si="103"/>
        <v>0</v>
      </c>
      <c r="G245" s="569">
        <f t="shared" si="103"/>
        <v>576000</v>
      </c>
      <c r="H245" s="87">
        <f t="shared" si="103"/>
        <v>0</v>
      </c>
      <c r="I245" s="570">
        <f t="shared" si="103"/>
        <v>576000</v>
      </c>
      <c r="J245" s="571">
        <f t="shared" si="103"/>
        <v>0</v>
      </c>
      <c r="K245" s="499">
        <f t="shared" si="93"/>
        <v>100</v>
      </c>
    </row>
    <row r="246" spans="1:11" ht="14.1" customHeight="1" x14ac:dyDescent="0.25">
      <c r="A246" s="441" t="s">
        <v>339</v>
      </c>
      <c r="B246" s="13" t="s">
        <v>209</v>
      </c>
      <c r="C246" s="83">
        <v>576000</v>
      </c>
      <c r="D246" s="73"/>
      <c r="E246" s="73"/>
      <c r="F246" s="534"/>
      <c r="G246" s="535">
        <v>576000</v>
      </c>
      <c r="H246" s="74">
        <v>0</v>
      </c>
      <c r="I246" s="562">
        <f>H246+G246</f>
        <v>576000</v>
      </c>
      <c r="J246" s="537">
        <f>C246-I246</f>
        <v>0</v>
      </c>
      <c r="K246" s="447">
        <f t="shared" si="93"/>
        <v>100</v>
      </c>
    </row>
    <row r="247" spans="1:11" ht="14.1" customHeight="1" x14ac:dyDescent="0.25">
      <c r="A247" s="441" t="s">
        <v>340</v>
      </c>
      <c r="B247" s="13" t="s">
        <v>341</v>
      </c>
      <c r="C247" s="83">
        <f>C248</f>
        <v>900000</v>
      </c>
      <c r="D247" s="83">
        <f t="shared" ref="D247:J247" si="104">D248</f>
        <v>0</v>
      </c>
      <c r="E247" s="83">
        <f t="shared" si="104"/>
        <v>0</v>
      </c>
      <c r="F247" s="572">
        <f t="shared" si="104"/>
        <v>0</v>
      </c>
      <c r="G247" s="573">
        <f t="shared" si="104"/>
        <v>900000</v>
      </c>
      <c r="H247" s="83">
        <f t="shared" si="104"/>
        <v>0</v>
      </c>
      <c r="I247" s="574">
        <f t="shared" si="104"/>
        <v>900000</v>
      </c>
      <c r="J247" s="575">
        <f t="shared" si="104"/>
        <v>0</v>
      </c>
      <c r="K247" s="447">
        <f t="shared" si="93"/>
        <v>100</v>
      </c>
    </row>
    <row r="248" spans="1:11" ht="14.1" customHeight="1" thickBot="1" x14ac:dyDescent="0.3">
      <c r="A248" s="441" t="s">
        <v>342</v>
      </c>
      <c r="B248" s="19" t="s">
        <v>343</v>
      </c>
      <c r="C248" s="88">
        <v>900000</v>
      </c>
      <c r="D248" s="75"/>
      <c r="E248" s="75"/>
      <c r="F248" s="538"/>
      <c r="G248" s="540">
        <v>900000</v>
      </c>
      <c r="H248" s="76">
        <v>0</v>
      </c>
      <c r="I248" s="682">
        <f>H248+G248</f>
        <v>900000</v>
      </c>
      <c r="J248" s="766">
        <f>C248-I248</f>
        <v>0</v>
      </c>
      <c r="K248" s="504">
        <f t="shared" si="93"/>
        <v>100</v>
      </c>
    </row>
    <row r="249" spans="1:11" ht="14.1" customHeight="1" thickBot="1" x14ac:dyDescent="0.3">
      <c r="A249" s="429" t="s">
        <v>344</v>
      </c>
      <c r="B249" s="28" t="s">
        <v>265</v>
      </c>
      <c r="C249" s="81">
        <f>C250</f>
        <v>88454000</v>
      </c>
      <c r="D249" s="81">
        <f t="shared" ref="D249:J250" si="105">D250</f>
        <v>0</v>
      </c>
      <c r="E249" s="81">
        <f t="shared" si="105"/>
        <v>0</v>
      </c>
      <c r="F249" s="553">
        <f t="shared" si="105"/>
        <v>0</v>
      </c>
      <c r="G249" s="554">
        <f t="shared" si="105"/>
        <v>88000000</v>
      </c>
      <c r="H249" s="81">
        <f t="shared" si="105"/>
        <v>0</v>
      </c>
      <c r="I249" s="555">
        <f t="shared" si="105"/>
        <v>88000000</v>
      </c>
      <c r="J249" s="556">
        <f t="shared" si="105"/>
        <v>454000</v>
      </c>
      <c r="K249" s="471">
        <f t="shared" si="93"/>
        <v>99.486738869921084</v>
      </c>
    </row>
    <row r="250" spans="1:11" ht="14.1" customHeight="1" x14ac:dyDescent="0.25">
      <c r="A250" s="435" t="s">
        <v>345</v>
      </c>
      <c r="B250" s="30" t="s">
        <v>346</v>
      </c>
      <c r="C250" s="87">
        <f>C251</f>
        <v>88454000</v>
      </c>
      <c r="D250" s="87">
        <f t="shared" si="105"/>
        <v>0</v>
      </c>
      <c r="E250" s="87">
        <f t="shared" si="105"/>
        <v>0</v>
      </c>
      <c r="F250" s="568">
        <f t="shared" si="105"/>
        <v>0</v>
      </c>
      <c r="G250" s="569">
        <f t="shared" si="105"/>
        <v>88000000</v>
      </c>
      <c r="H250" s="87">
        <f t="shared" si="105"/>
        <v>0</v>
      </c>
      <c r="I250" s="570">
        <f t="shared" si="105"/>
        <v>88000000</v>
      </c>
      <c r="J250" s="571">
        <f t="shared" si="105"/>
        <v>454000</v>
      </c>
      <c r="K250" s="440">
        <f t="shared" si="93"/>
        <v>99.486738869921084</v>
      </c>
    </row>
    <row r="251" spans="1:11" ht="14.1" customHeight="1" x14ac:dyDescent="0.25">
      <c r="A251" s="441" t="s">
        <v>347</v>
      </c>
      <c r="B251" s="13" t="s">
        <v>348</v>
      </c>
      <c r="C251" s="83">
        <v>88454000</v>
      </c>
      <c r="D251" s="78"/>
      <c r="E251" s="78"/>
      <c r="F251" s="546"/>
      <c r="G251" s="535">
        <v>88000000</v>
      </c>
      <c r="H251" s="74">
        <v>0</v>
      </c>
      <c r="I251" s="562">
        <f>H251+G251</f>
        <v>88000000</v>
      </c>
      <c r="J251" s="543">
        <f>C251-I251</f>
        <v>454000</v>
      </c>
      <c r="K251" s="397">
        <f t="shared" si="93"/>
        <v>99.486738869921084</v>
      </c>
    </row>
    <row r="252" spans="1:11" ht="14.1" customHeight="1" x14ac:dyDescent="0.25">
      <c r="A252" s="448" t="s">
        <v>349</v>
      </c>
      <c r="B252" s="46" t="s">
        <v>350</v>
      </c>
      <c r="C252" s="89">
        <f>C253</f>
        <v>3750000</v>
      </c>
      <c r="D252" s="89">
        <f t="shared" ref="D252:J255" si="106">D253</f>
        <v>0</v>
      </c>
      <c r="E252" s="89">
        <f t="shared" si="106"/>
        <v>0</v>
      </c>
      <c r="F252" s="576">
        <f t="shared" si="106"/>
        <v>0</v>
      </c>
      <c r="G252" s="577">
        <f t="shared" si="106"/>
        <v>3750000</v>
      </c>
      <c r="H252" s="89">
        <f t="shared" si="106"/>
        <v>0</v>
      </c>
      <c r="I252" s="578">
        <f t="shared" si="106"/>
        <v>3750000</v>
      </c>
      <c r="J252" s="579">
        <f t="shared" si="106"/>
        <v>0</v>
      </c>
      <c r="K252" s="453">
        <f t="shared" si="93"/>
        <v>100</v>
      </c>
    </row>
    <row r="253" spans="1:11" ht="14.1" customHeight="1" thickBot="1" x14ac:dyDescent="0.3">
      <c r="A253" s="525" t="s">
        <v>351</v>
      </c>
      <c r="B253" s="69" t="s">
        <v>352</v>
      </c>
      <c r="C253" s="90">
        <f>C254</f>
        <v>3750000</v>
      </c>
      <c r="D253" s="90">
        <f t="shared" si="106"/>
        <v>0</v>
      </c>
      <c r="E253" s="90">
        <f t="shared" si="106"/>
        <v>0</v>
      </c>
      <c r="F253" s="580">
        <f t="shared" si="106"/>
        <v>0</v>
      </c>
      <c r="G253" s="581">
        <f t="shared" si="106"/>
        <v>3750000</v>
      </c>
      <c r="H253" s="90">
        <f t="shared" si="106"/>
        <v>0</v>
      </c>
      <c r="I253" s="582">
        <f t="shared" si="106"/>
        <v>3750000</v>
      </c>
      <c r="J253" s="583">
        <f t="shared" si="106"/>
        <v>0</v>
      </c>
      <c r="K253" s="531">
        <f t="shared" si="93"/>
        <v>100</v>
      </c>
    </row>
    <row r="254" spans="1:11" ht="14.1" customHeight="1" thickBot="1" x14ac:dyDescent="0.3">
      <c r="A254" s="584" t="s">
        <v>353</v>
      </c>
      <c r="B254" s="28" t="s">
        <v>54</v>
      </c>
      <c r="C254" s="81">
        <f>C255</f>
        <v>3750000</v>
      </c>
      <c r="D254" s="81">
        <f t="shared" si="106"/>
        <v>0</v>
      </c>
      <c r="E254" s="81">
        <f t="shared" si="106"/>
        <v>0</v>
      </c>
      <c r="F254" s="553">
        <f t="shared" si="106"/>
        <v>0</v>
      </c>
      <c r="G254" s="554">
        <f t="shared" si="106"/>
        <v>3750000</v>
      </c>
      <c r="H254" s="81">
        <f t="shared" si="106"/>
        <v>0</v>
      </c>
      <c r="I254" s="555">
        <f t="shared" si="106"/>
        <v>3750000</v>
      </c>
      <c r="J254" s="556">
        <f t="shared" si="106"/>
        <v>0</v>
      </c>
      <c r="K254" s="471">
        <f t="shared" si="93"/>
        <v>100</v>
      </c>
    </row>
    <row r="255" spans="1:11" ht="14.1" customHeight="1" x14ac:dyDescent="0.25">
      <c r="A255" s="557" t="s">
        <v>354</v>
      </c>
      <c r="B255" s="30" t="s">
        <v>355</v>
      </c>
      <c r="C255" s="87">
        <f>C256</f>
        <v>3750000</v>
      </c>
      <c r="D255" s="87">
        <f t="shared" si="106"/>
        <v>0</v>
      </c>
      <c r="E255" s="87">
        <f t="shared" si="106"/>
        <v>0</v>
      </c>
      <c r="F255" s="568">
        <f t="shared" si="106"/>
        <v>0</v>
      </c>
      <c r="G255" s="569">
        <f t="shared" si="106"/>
        <v>3750000</v>
      </c>
      <c r="H255" s="87">
        <f t="shared" si="106"/>
        <v>0</v>
      </c>
      <c r="I255" s="570">
        <f t="shared" si="106"/>
        <v>3750000</v>
      </c>
      <c r="J255" s="571">
        <f t="shared" si="106"/>
        <v>0</v>
      </c>
      <c r="K255" s="440">
        <f t="shared" si="93"/>
        <v>100</v>
      </c>
    </row>
    <row r="256" spans="1:11" ht="14.1" customHeight="1" x14ac:dyDescent="0.25">
      <c r="A256" s="478" t="s">
        <v>356</v>
      </c>
      <c r="B256" s="13" t="s">
        <v>357</v>
      </c>
      <c r="C256" s="83">
        <v>3750000</v>
      </c>
      <c r="D256" s="78"/>
      <c r="E256" s="78"/>
      <c r="F256" s="546"/>
      <c r="G256" s="535">
        <v>3750000</v>
      </c>
      <c r="H256" s="74"/>
      <c r="I256" s="562">
        <f>H256+G256</f>
        <v>3750000</v>
      </c>
      <c r="J256" s="543">
        <f>C256-I256</f>
        <v>0</v>
      </c>
      <c r="K256" s="397">
        <f t="shared" si="93"/>
        <v>100</v>
      </c>
    </row>
    <row r="257" spans="1:11" ht="14.1" customHeight="1" x14ac:dyDescent="0.25">
      <c r="A257" s="448" t="s">
        <v>358</v>
      </c>
      <c r="B257" s="46" t="s">
        <v>359</v>
      </c>
      <c r="C257" s="47">
        <f>C258</f>
        <v>52000000</v>
      </c>
      <c r="D257" s="47">
        <f t="shared" ref="D257:I257" si="107">D258</f>
        <v>0</v>
      </c>
      <c r="E257" s="47">
        <f t="shared" si="107"/>
        <v>0</v>
      </c>
      <c r="F257" s="47">
        <f t="shared" si="107"/>
        <v>0</v>
      </c>
      <c r="G257" s="47">
        <f t="shared" si="107"/>
        <v>28734350</v>
      </c>
      <c r="H257" s="47">
        <f t="shared" si="107"/>
        <v>23265400</v>
      </c>
      <c r="I257" s="47">
        <f t="shared" si="107"/>
        <v>51999750</v>
      </c>
      <c r="J257" s="469">
        <f t="shared" ref="J257" si="108">J258+J264</f>
        <v>250</v>
      </c>
      <c r="K257" s="453">
        <f t="shared" si="93"/>
        <v>99.999519230769224</v>
      </c>
    </row>
    <row r="258" spans="1:11" ht="14.1" customHeight="1" thickBot="1" x14ac:dyDescent="0.3">
      <c r="A258" s="516" t="s">
        <v>360</v>
      </c>
      <c r="B258" s="65" t="s">
        <v>361</v>
      </c>
      <c r="C258" s="66">
        <f>C259+C264</f>
        <v>52000000</v>
      </c>
      <c r="D258" s="66">
        <f t="shared" ref="D258:H258" si="109">D259+D264</f>
        <v>0</v>
      </c>
      <c r="E258" s="66">
        <f t="shared" si="109"/>
        <v>0</v>
      </c>
      <c r="F258" s="66">
        <f t="shared" si="109"/>
        <v>0</v>
      </c>
      <c r="G258" s="66">
        <f t="shared" si="109"/>
        <v>28734350</v>
      </c>
      <c r="H258" s="66">
        <f t="shared" si="109"/>
        <v>23265400</v>
      </c>
      <c r="I258" s="66">
        <f>I259+I264</f>
        <v>51999750</v>
      </c>
      <c r="J258" s="586">
        <f t="shared" ref="J258" si="110">J259</f>
        <v>0</v>
      </c>
      <c r="K258" s="428">
        <f t="shared" si="93"/>
        <v>99.999519230769224</v>
      </c>
    </row>
    <row r="259" spans="1:11" ht="14.1" customHeight="1" thickBot="1" x14ac:dyDescent="0.3">
      <c r="A259" s="470" t="s">
        <v>362</v>
      </c>
      <c r="B259" s="28" t="s">
        <v>24</v>
      </c>
      <c r="C259" s="29">
        <f>C260+C262</f>
        <v>51870000</v>
      </c>
      <c r="D259" s="29">
        <f t="shared" ref="D259:J259" si="111">D260+D262</f>
        <v>0</v>
      </c>
      <c r="E259" s="29">
        <f t="shared" si="111"/>
        <v>0</v>
      </c>
      <c r="F259" s="430">
        <f t="shared" si="111"/>
        <v>0</v>
      </c>
      <c r="G259" s="431">
        <f t="shared" si="111"/>
        <v>28651850</v>
      </c>
      <c r="H259" s="29">
        <f t="shared" si="111"/>
        <v>23218150</v>
      </c>
      <c r="I259" s="432">
        <f t="shared" si="111"/>
        <v>51870000</v>
      </c>
      <c r="J259" s="433">
        <f t="shared" si="111"/>
        <v>0</v>
      </c>
      <c r="K259" s="471">
        <f t="shared" si="93"/>
        <v>100</v>
      </c>
    </row>
    <row r="260" spans="1:11" ht="14.1" customHeight="1" x14ac:dyDescent="0.25">
      <c r="A260" s="587" t="s">
        <v>363</v>
      </c>
      <c r="B260" s="30" t="s">
        <v>364</v>
      </c>
      <c r="C260" s="31">
        <f>C261</f>
        <v>8300000</v>
      </c>
      <c r="D260" s="31">
        <f t="shared" ref="D260:J260" si="112">D261</f>
        <v>0</v>
      </c>
      <c r="E260" s="31">
        <f t="shared" si="112"/>
        <v>0</v>
      </c>
      <c r="F260" s="436">
        <f t="shared" si="112"/>
        <v>0</v>
      </c>
      <c r="G260" s="437">
        <f t="shared" si="112"/>
        <v>8300000</v>
      </c>
      <c r="H260" s="31">
        <f t="shared" si="112"/>
        <v>0</v>
      </c>
      <c r="I260" s="438">
        <f t="shared" si="112"/>
        <v>8300000</v>
      </c>
      <c r="J260" s="439">
        <f t="shared" si="112"/>
        <v>0</v>
      </c>
      <c r="K260" s="499">
        <f t="shared" si="93"/>
        <v>100</v>
      </c>
    </row>
    <row r="261" spans="1:11" ht="14.1" customHeight="1" x14ac:dyDescent="0.25">
      <c r="A261" s="390" t="s">
        <v>365</v>
      </c>
      <c r="B261" s="13" t="s">
        <v>163</v>
      </c>
      <c r="C261" s="14">
        <v>8300000</v>
      </c>
      <c r="D261" s="2"/>
      <c r="E261" s="2"/>
      <c r="F261" s="479"/>
      <c r="G261" s="398">
        <v>8300000</v>
      </c>
      <c r="H261" s="15">
        <v>0</v>
      </c>
      <c r="I261" s="395">
        <f>H261+G261</f>
        <v>8300000</v>
      </c>
      <c r="J261" s="482">
        <f>C261-I261</f>
        <v>0</v>
      </c>
      <c r="K261" s="447">
        <f t="shared" si="93"/>
        <v>100</v>
      </c>
    </row>
    <row r="262" spans="1:11" ht="14.1" customHeight="1" x14ac:dyDescent="0.25">
      <c r="A262" s="390" t="s">
        <v>366</v>
      </c>
      <c r="B262" s="13" t="s">
        <v>367</v>
      </c>
      <c r="C262" s="14">
        <f>C263</f>
        <v>43570000</v>
      </c>
      <c r="D262" s="14">
        <f t="shared" ref="D262:J262" si="113">D263</f>
        <v>0</v>
      </c>
      <c r="E262" s="14">
        <f t="shared" si="113"/>
        <v>0</v>
      </c>
      <c r="F262" s="443">
        <f t="shared" si="113"/>
        <v>0</v>
      </c>
      <c r="G262" s="444">
        <f t="shared" si="113"/>
        <v>20351850</v>
      </c>
      <c r="H262" s="14">
        <f t="shared" si="113"/>
        <v>23218150</v>
      </c>
      <c r="I262" s="445">
        <f t="shared" si="113"/>
        <v>43570000</v>
      </c>
      <c r="J262" s="446">
        <f t="shared" si="113"/>
        <v>0</v>
      </c>
      <c r="K262" s="447">
        <f t="shared" si="93"/>
        <v>100</v>
      </c>
    </row>
    <row r="263" spans="1:11" ht="14.1" customHeight="1" thickBot="1" x14ac:dyDescent="0.3">
      <c r="A263" s="407" t="s">
        <v>368</v>
      </c>
      <c r="B263" s="19" t="s">
        <v>369</v>
      </c>
      <c r="C263" s="20">
        <v>43570000</v>
      </c>
      <c r="D263" s="4"/>
      <c r="E263" s="4"/>
      <c r="F263" s="460"/>
      <c r="G263" s="393">
        <v>20351850</v>
      </c>
      <c r="H263" s="588">
        <v>23218150</v>
      </c>
      <c r="I263" s="461">
        <f>H263+G263</f>
        <v>43570000</v>
      </c>
      <c r="J263" s="765">
        <f>C263-I263</f>
        <v>0</v>
      </c>
      <c r="K263" s="504">
        <f t="shared" si="93"/>
        <v>100</v>
      </c>
    </row>
    <row r="264" spans="1:11" ht="14.1" customHeight="1" thickBot="1" x14ac:dyDescent="0.3">
      <c r="A264" s="470" t="s">
        <v>370</v>
      </c>
      <c r="B264" s="28" t="s">
        <v>54</v>
      </c>
      <c r="C264" s="29">
        <f>C265+C267</f>
        <v>130000</v>
      </c>
      <c r="D264" s="29">
        <f t="shared" ref="D264:J264" si="114">D265+D267</f>
        <v>0</v>
      </c>
      <c r="E264" s="29">
        <f t="shared" si="114"/>
        <v>0</v>
      </c>
      <c r="F264" s="430">
        <f t="shared" si="114"/>
        <v>0</v>
      </c>
      <c r="G264" s="431">
        <f t="shared" si="114"/>
        <v>82500</v>
      </c>
      <c r="H264" s="29">
        <f t="shared" si="114"/>
        <v>47250</v>
      </c>
      <c r="I264" s="432">
        <f t="shared" si="114"/>
        <v>129750</v>
      </c>
      <c r="J264" s="433">
        <f t="shared" si="114"/>
        <v>250</v>
      </c>
      <c r="K264" s="471">
        <f t="shared" si="93"/>
        <v>99.807692307692307</v>
      </c>
    </row>
    <row r="265" spans="1:11" ht="14.1" customHeight="1" x14ac:dyDescent="0.25">
      <c r="A265" s="557" t="s">
        <v>371</v>
      </c>
      <c r="B265" s="30" t="s">
        <v>56</v>
      </c>
      <c r="C265" s="31">
        <f>C266</f>
        <v>60000</v>
      </c>
      <c r="D265" s="31">
        <f t="shared" ref="D265:J265" si="115">D266</f>
        <v>0</v>
      </c>
      <c r="E265" s="31">
        <f t="shared" si="115"/>
        <v>0</v>
      </c>
      <c r="F265" s="436">
        <f t="shared" si="115"/>
        <v>0</v>
      </c>
      <c r="G265" s="437">
        <f t="shared" si="115"/>
        <v>60000</v>
      </c>
      <c r="H265" s="31">
        <f t="shared" si="115"/>
        <v>0</v>
      </c>
      <c r="I265" s="438">
        <f t="shared" si="115"/>
        <v>60000</v>
      </c>
      <c r="J265" s="439">
        <f t="shared" si="115"/>
        <v>0</v>
      </c>
      <c r="K265" s="440">
        <f t="shared" si="93"/>
        <v>100</v>
      </c>
    </row>
    <row r="266" spans="1:11" ht="14.1" customHeight="1" x14ac:dyDescent="0.25">
      <c r="A266" s="478" t="s">
        <v>372</v>
      </c>
      <c r="B266" s="13" t="s">
        <v>209</v>
      </c>
      <c r="C266" s="14">
        <v>60000</v>
      </c>
      <c r="D266" s="32"/>
      <c r="E266" s="32"/>
      <c r="F266" s="442"/>
      <c r="G266" s="398">
        <v>60000</v>
      </c>
      <c r="H266" s="15"/>
      <c r="I266" s="466">
        <f>H266+G266</f>
        <v>60000</v>
      </c>
      <c r="J266" s="396">
        <f>C266-I266</f>
        <v>0</v>
      </c>
      <c r="K266" s="397">
        <f t="shared" si="93"/>
        <v>100</v>
      </c>
    </row>
    <row r="267" spans="1:11" ht="14.1" customHeight="1" x14ac:dyDescent="0.25">
      <c r="A267" s="478" t="s">
        <v>373</v>
      </c>
      <c r="B267" s="13" t="s">
        <v>61</v>
      </c>
      <c r="C267" s="14">
        <f>C268</f>
        <v>70000</v>
      </c>
      <c r="D267" s="14">
        <f t="shared" ref="D267:J267" si="116">D268</f>
        <v>0</v>
      </c>
      <c r="E267" s="14">
        <f t="shared" si="116"/>
        <v>0</v>
      </c>
      <c r="F267" s="443">
        <f t="shared" si="116"/>
        <v>0</v>
      </c>
      <c r="G267" s="444">
        <f t="shared" si="116"/>
        <v>22500</v>
      </c>
      <c r="H267" s="14">
        <f t="shared" si="116"/>
        <v>47250</v>
      </c>
      <c r="I267" s="445">
        <f t="shared" si="116"/>
        <v>69750</v>
      </c>
      <c r="J267" s="446">
        <f t="shared" si="116"/>
        <v>250</v>
      </c>
      <c r="K267" s="397">
        <f t="shared" si="93"/>
        <v>99.642857142857139</v>
      </c>
    </row>
    <row r="268" spans="1:11" ht="14.1" customHeight="1" x14ac:dyDescent="0.25">
      <c r="A268" s="478" t="s">
        <v>374</v>
      </c>
      <c r="B268" s="13" t="s">
        <v>81</v>
      </c>
      <c r="C268" s="14">
        <v>70000</v>
      </c>
      <c r="D268" s="32"/>
      <c r="E268" s="32"/>
      <c r="F268" s="442"/>
      <c r="G268" s="398">
        <v>22500</v>
      </c>
      <c r="H268" s="15">
        <v>47250</v>
      </c>
      <c r="I268" s="466">
        <f>H268+G268</f>
        <v>69750</v>
      </c>
      <c r="J268" s="396">
        <f>C268-I268</f>
        <v>250</v>
      </c>
      <c r="K268" s="397">
        <f t="shared" si="93"/>
        <v>99.642857142857139</v>
      </c>
    </row>
    <row r="269" spans="1:11" ht="14.1" customHeight="1" x14ac:dyDescent="0.25">
      <c r="A269" s="448" t="s">
        <v>375</v>
      </c>
      <c r="B269" s="46" t="s">
        <v>376</v>
      </c>
      <c r="C269" s="47">
        <f>C270+C284</f>
        <v>6750000</v>
      </c>
      <c r="D269" s="47">
        <f t="shared" ref="D269:J269" si="117">D270+D284</f>
        <v>0</v>
      </c>
      <c r="E269" s="47">
        <f t="shared" si="117"/>
        <v>0</v>
      </c>
      <c r="F269" s="449">
        <f t="shared" si="117"/>
        <v>0</v>
      </c>
      <c r="G269" s="467">
        <f t="shared" si="117"/>
        <v>4851500</v>
      </c>
      <c r="H269" s="47">
        <f t="shared" si="117"/>
        <v>1898500</v>
      </c>
      <c r="I269" s="468">
        <f t="shared" si="117"/>
        <v>6750000</v>
      </c>
      <c r="J269" s="469">
        <f t="shared" si="117"/>
        <v>0</v>
      </c>
      <c r="K269" s="453">
        <f t="shared" si="93"/>
        <v>100</v>
      </c>
    </row>
    <row r="270" spans="1:11" ht="14.1" customHeight="1" thickBot="1" x14ac:dyDescent="0.3">
      <c r="A270" s="525" t="s">
        <v>377</v>
      </c>
      <c r="B270" s="69" t="s">
        <v>378</v>
      </c>
      <c r="C270" s="70">
        <f>C271</f>
        <v>2000000</v>
      </c>
      <c r="D270" s="70">
        <f t="shared" ref="D270:J270" si="118">D271</f>
        <v>0</v>
      </c>
      <c r="E270" s="70">
        <f t="shared" si="118"/>
        <v>0</v>
      </c>
      <c r="F270" s="526">
        <f t="shared" si="118"/>
        <v>0</v>
      </c>
      <c r="G270" s="527">
        <f t="shared" si="118"/>
        <v>2000000</v>
      </c>
      <c r="H270" s="70">
        <f t="shared" si="118"/>
        <v>0</v>
      </c>
      <c r="I270" s="529">
        <f t="shared" si="118"/>
        <v>2000000</v>
      </c>
      <c r="J270" s="530">
        <f t="shared" si="118"/>
        <v>0</v>
      </c>
      <c r="K270" s="531">
        <f t="shared" si="93"/>
        <v>100</v>
      </c>
    </row>
    <row r="271" spans="1:11" ht="14.1" customHeight="1" thickBot="1" x14ac:dyDescent="0.3">
      <c r="A271" s="456" t="s">
        <v>379</v>
      </c>
      <c r="B271" s="28" t="s">
        <v>54</v>
      </c>
      <c r="C271" s="29">
        <f>C272+C274+C276</f>
        <v>2000000</v>
      </c>
      <c r="D271" s="29">
        <f t="shared" ref="D271:J271" si="119">D272+D274+D276</f>
        <v>0</v>
      </c>
      <c r="E271" s="29">
        <f t="shared" si="119"/>
        <v>0</v>
      </c>
      <c r="F271" s="430">
        <f t="shared" si="119"/>
        <v>0</v>
      </c>
      <c r="G271" s="431">
        <f t="shared" si="119"/>
        <v>2000000</v>
      </c>
      <c r="H271" s="29">
        <f t="shared" si="119"/>
        <v>0</v>
      </c>
      <c r="I271" s="432">
        <f t="shared" si="119"/>
        <v>2000000</v>
      </c>
      <c r="J271" s="433">
        <f t="shared" si="119"/>
        <v>0</v>
      </c>
      <c r="K271" s="471">
        <f t="shared" si="93"/>
        <v>100</v>
      </c>
    </row>
    <row r="272" spans="1:11" ht="14.1" customHeight="1" x14ac:dyDescent="0.25">
      <c r="A272" s="457" t="s">
        <v>380</v>
      </c>
      <c r="B272" s="30" t="s">
        <v>56</v>
      </c>
      <c r="C272" s="31">
        <f>C273</f>
        <v>350000</v>
      </c>
      <c r="D272" s="31">
        <f t="shared" ref="D272:J272" si="120">D273</f>
        <v>0</v>
      </c>
      <c r="E272" s="31">
        <f t="shared" si="120"/>
        <v>0</v>
      </c>
      <c r="F272" s="436">
        <f t="shared" si="120"/>
        <v>0</v>
      </c>
      <c r="G272" s="437">
        <f t="shared" si="120"/>
        <v>350000</v>
      </c>
      <c r="H272" s="31">
        <f t="shared" si="120"/>
        <v>0</v>
      </c>
      <c r="I272" s="438">
        <f t="shared" si="120"/>
        <v>350000</v>
      </c>
      <c r="J272" s="439">
        <f t="shared" si="120"/>
        <v>0</v>
      </c>
      <c r="K272" s="440">
        <f t="shared" si="93"/>
        <v>100</v>
      </c>
    </row>
    <row r="273" spans="1:11" ht="14.1" customHeight="1" x14ac:dyDescent="0.25">
      <c r="A273" s="390" t="s">
        <v>381</v>
      </c>
      <c r="B273" s="13" t="s">
        <v>58</v>
      </c>
      <c r="C273" s="14">
        <v>350000</v>
      </c>
      <c r="D273" s="32"/>
      <c r="E273" s="32"/>
      <c r="F273" s="442"/>
      <c r="G273" s="398">
        <v>350000</v>
      </c>
      <c r="H273" s="15"/>
      <c r="I273" s="395">
        <f>H273+G273</f>
        <v>350000</v>
      </c>
      <c r="J273" s="396">
        <f>C273-I273</f>
        <v>0</v>
      </c>
      <c r="K273" s="397">
        <f t="shared" si="93"/>
        <v>100</v>
      </c>
    </row>
    <row r="274" spans="1:11" ht="14.1" customHeight="1" x14ac:dyDescent="0.25">
      <c r="A274" s="390" t="s">
        <v>382</v>
      </c>
      <c r="B274" s="13" t="s">
        <v>61</v>
      </c>
      <c r="C274" s="14">
        <f>C275</f>
        <v>120000</v>
      </c>
      <c r="D274" s="14">
        <f t="shared" ref="D274:J274" si="121">D275</f>
        <v>0</v>
      </c>
      <c r="E274" s="14">
        <f t="shared" si="121"/>
        <v>0</v>
      </c>
      <c r="F274" s="443">
        <f t="shared" si="121"/>
        <v>0</v>
      </c>
      <c r="G274" s="444">
        <f t="shared" si="121"/>
        <v>120000</v>
      </c>
      <c r="H274" s="14">
        <f t="shared" si="121"/>
        <v>0</v>
      </c>
      <c r="I274" s="445">
        <f t="shared" si="121"/>
        <v>120000</v>
      </c>
      <c r="J274" s="446">
        <f t="shared" si="121"/>
        <v>0</v>
      </c>
      <c r="K274" s="397">
        <f t="shared" si="93"/>
        <v>100</v>
      </c>
    </row>
    <row r="275" spans="1:11" ht="14.1" customHeight="1" x14ac:dyDescent="0.25">
      <c r="A275" s="390" t="s">
        <v>383</v>
      </c>
      <c r="B275" s="13" t="s">
        <v>81</v>
      </c>
      <c r="C275" s="14">
        <v>120000</v>
      </c>
      <c r="D275" s="32"/>
      <c r="E275" s="32"/>
      <c r="F275" s="442"/>
      <c r="G275" s="398">
        <v>120000</v>
      </c>
      <c r="H275" s="15"/>
      <c r="I275" s="395">
        <f>H275+G275</f>
        <v>120000</v>
      </c>
      <c r="J275" s="396">
        <f>C275-I275</f>
        <v>0</v>
      </c>
      <c r="K275" s="397">
        <f t="shared" si="93"/>
        <v>100</v>
      </c>
    </row>
    <row r="276" spans="1:11" ht="14.1" customHeight="1" x14ac:dyDescent="0.25">
      <c r="A276" s="390" t="s">
        <v>384</v>
      </c>
      <c r="B276" s="13" t="s">
        <v>65</v>
      </c>
      <c r="C276" s="14">
        <f>C277</f>
        <v>1530000</v>
      </c>
      <c r="D276" s="14">
        <f t="shared" ref="D276:J276" si="122">D277</f>
        <v>0</v>
      </c>
      <c r="E276" s="14">
        <f t="shared" si="122"/>
        <v>0</v>
      </c>
      <c r="F276" s="443">
        <f t="shared" si="122"/>
        <v>0</v>
      </c>
      <c r="G276" s="444">
        <f t="shared" si="122"/>
        <v>1530000</v>
      </c>
      <c r="H276" s="14">
        <f t="shared" si="122"/>
        <v>0</v>
      </c>
      <c r="I276" s="445">
        <f t="shared" si="122"/>
        <v>1530000</v>
      </c>
      <c r="J276" s="446">
        <f t="shared" si="122"/>
        <v>0</v>
      </c>
      <c r="K276" s="397">
        <f t="shared" si="93"/>
        <v>100</v>
      </c>
    </row>
    <row r="277" spans="1:11" ht="14.1" customHeight="1" x14ac:dyDescent="0.25">
      <c r="A277" s="390" t="s">
        <v>385</v>
      </c>
      <c r="B277" s="13" t="s">
        <v>67</v>
      </c>
      <c r="C277" s="14">
        <v>1530000</v>
      </c>
      <c r="D277" s="32"/>
      <c r="E277" s="32"/>
      <c r="F277" s="442"/>
      <c r="G277" s="398">
        <v>1530000</v>
      </c>
      <c r="H277" s="15">
        <v>0</v>
      </c>
      <c r="I277" s="395">
        <f>H277+G277</f>
        <v>1530000</v>
      </c>
      <c r="J277" s="396">
        <f>C277-I277</f>
        <v>0</v>
      </c>
      <c r="K277" s="397">
        <f t="shared" si="93"/>
        <v>100</v>
      </c>
    </row>
    <row r="278" spans="1:11" ht="14.1" customHeight="1" x14ac:dyDescent="0.25">
      <c r="A278" s="34"/>
      <c r="B278" s="34"/>
      <c r="C278" s="35"/>
      <c r="D278" s="36"/>
      <c r="E278" s="36"/>
      <c r="F278" s="36"/>
      <c r="G278" s="37"/>
      <c r="H278" s="37"/>
      <c r="I278" s="37"/>
      <c r="J278" s="38"/>
      <c r="K278" s="39"/>
    </row>
    <row r="279" spans="1:11" ht="14.1" customHeight="1" x14ac:dyDescent="0.25">
      <c r="A279" s="40"/>
      <c r="B279" s="40"/>
      <c r="C279" s="41"/>
      <c r="D279" s="42"/>
      <c r="E279" s="42"/>
      <c r="F279" s="42"/>
      <c r="G279" s="43"/>
      <c r="H279" s="43"/>
      <c r="I279" s="43"/>
      <c r="J279" s="44"/>
      <c r="K279" s="45"/>
    </row>
    <row r="280" spans="1:11" ht="14.1" customHeight="1" x14ac:dyDescent="0.25">
      <c r="A280" s="40"/>
      <c r="B280" s="40"/>
      <c r="C280" s="41"/>
      <c r="D280" s="42"/>
      <c r="E280" s="42"/>
      <c r="F280" s="42"/>
      <c r="G280" s="43"/>
      <c r="H280" s="43"/>
      <c r="I280" s="43"/>
      <c r="J280" s="44"/>
      <c r="K280" s="45"/>
    </row>
    <row r="281" spans="1:11" ht="14.1" customHeight="1" x14ac:dyDescent="0.25">
      <c r="A281" s="40"/>
      <c r="B281" s="40"/>
      <c r="C281" s="41"/>
      <c r="D281" s="42"/>
      <c r="E281" s="42"/>
      <c r="F281" s="42"/>
      <c r="G281" s="43"/>
      <c r="H281" s="43"/>
      <c r="I281" s="43"/>
      <c r="J281" s="44"/>
      <c r="K281" s="45"/>
    </row>
    <row r="282" spans="1:11" ht="14.1" customHeight="1" x14ac:dyDescent="0.25">
      <c r="A282" s="40"/>
      <c r="B282" s="40"/>
      <c r="C282" s="41"/>
      <c r="D282" s="42"/>
      <c r="E282" s="42"/>
      <c r="F282" s="42"/>
      <c r="G282" s="43"/>
      <c r="H282" s="43"/>
      <c r="I282" s="43"/>
      <c r="J282" s="44"/>
      <c r="K282" s="45">
        <v>8</v>
      </c>
    </row>
    <row r="283" spans="1:11" ht="14.1" customHeight="1" x14ac:dyDescent="0.25">
      <c r="A283" s="321" t="s">
        <v>740</v>
      </c>
      <c r="B283" s="322">
        <v>2</v>
      </c>
      <c r="C283" s="323" t="s">
        <v>741</v>
      </c>
      <c r="D283" s="323" t="s">
        <v>742</v>
      </c>
      <c r="E283" s="323" t="s">
        <v>743</v>
      </c>
      <c r="F283" s="324" t="s">
        <v>744</v>
      </c>
      <c r="G283" s="325">
        <v>7</v>
      </c>
      <c r="H283" s="326">
        <v>8</v>
      </c>
      <c r="I283" s="327">
        <v>9</v>
      </c>
      <c r="J283" s="328">
        <v>10</v>
      </c>
      <c r="K283" s="329">
        <v>11</v>
      </c>
    </row>
    <row r="284" spans="1:11" ht="14.1" customHeight="1" thickBot="1" x14ac:dyDescent="0.3">
      <c r="A284" s="423" t="s">
        <v>386</v>
      </c>
      <c r="B284" s="26" t="s">
        <v>387</v>
      </c>
      <c r="C284" s="27">
        <f>C285+C288</f>
        <v>4750000</v>
      </c>
      <c r="D284" s="27">
        <f t="shared" ref="D284:J284" si="123">D285+D288</f>
        <v>0</v>
      </c>
      <c r="E284" s="27">
        <f t="shared" si="123"/>
        <v>0</v>
      </c>
      <c r="F284" s="424">
        <f t="shared" si="123"/>
        <v>0</v>
      </c>
      <c r="G284" s="463">
        <f t="shared" si="123"/>
        <v>2851500</v>
      </c>
      <c r="H284" s="52">
        <f t="shared" si="123"/>
        <v>1898500</v>
      </c>
      <c r="I284" s="464">
        <f>I285+I288</f>
        <v>4750000</v>
      </c>
      <c r="J284" s="465">
        <f t="shared" si="123"/>
        <v>0</v>
      </c>
      <c r="K284" s="428">
        <f t="shared" si="93"/>
        <v>100</v>
      </c>
    </row>
    <row r="285" spans="1:11" ht="14.1" customHeight="1" thickBot="1" x14ac:dyDescent="0.3">
      <c r="A285" s="456" t="s">
        <v>388</v>
      </c>
      <c r="B285" s="28" t="s">
        <v>24</v>
      </c>
      <c r="C285" s="29">
        <f>C286</f>
        <v>1350000</v>
      </c>
      <c r="D285" s="29">
        <f t="shared" ref="D285:J286" si="124">D286</f>
        <v>0</v>
      </c>
      <c r="E285" s="29">
        <f t="shared" si="124"/>
        <v>0</v>
      </c>
      <c r="F285" s="430">
        <f t="shared" si="124"/>
        <v>0</v>
      </c>
      <c r="G285" s="431">
        <f t="shared" si="124"/>
        <v>450000</v>
      </c>
      <c r="H285" s="29">
        <f t="shared" si="124"/>
        <v>900000</v>
      </c>
      <c r="I285" s="432">
        <f t="shared" si="124"/>
        <v>1350000</v>
      </c>
      <c r="J285" s="433">
        <f t="shared" si="124"/>
        <v>0</v>
      </c>
      <c r="K285" s="471">
        <f t="shared" si="93"/>
        <v>100</v>
      </c>
    </row>
    <row r="286" spans="1:11" ht="14.1" customHeight="1" x14ac:dyDescent="0.25">
      <c r="A286" s="457" t="s">
        <v>389</v>
      </c>
      <c r="B286" s="30" t="s">
        <v>364</v>
      </c>
      <c r="C286" s="31">
        <f>C287</f>
        <v>1350000</v>
      </c>
      <c r="D286" s="31">
        <f t="shared" si="124"/>
        <v>0</v>
      </c>
      <c r="E286" s="31">
        <f t="shared" si="124"/>
        <v>0</v>
      </c>
      <c r="F286" s="436">
        <f t="shared" si="124"/>
        <v>0</v>
      </c>
      <c r="G286" s="437">
        <f t="shared" si="124"/>
        <v>450000</v>
      </c>
      <c r="H286" s="31">
        <f t="shared" si="124"/>
        <v>900000</v>
      </c>
      <c r="I286" s="438">
        <f t="shared" si="124"/>
        <v>1350000</v>
      </c>
      <c r="J286" s="439">
        <f t="shared" si="124"/>
        <v>0</v>
      </c>
      <c r="K286" s="499">
        <f t="shared" si="93"/>
        <v>100</v>
      </c>
    </row>
    <row r="287" spans="1:11" ht="14.1" customHeight="1" thickBot="1" x14ac:dyDescent="0.3">
      <c r="A287" s="407" t="s">
        <v>390</v>
      </c>
      <c r="B287" s="19" t="s">
        <v>163</v>
      </c>
      <c r="C287" s="20">
        <v>1350000</v>
      </c>
      <c r="D287" s="4"/>
      <c r="E287" s="4"/>
      <c r="F287" s="460"/>
      <c r="G287" s="393">
        <v>450000</v>
      </c>
      <c r="H287" s="50">
        <v>900000</v>
      </c>
      <c r="I287" s="461">
        <f>H287+G287</f>
        <v>1350000</v>
      </c>
      <c r="J287" s="765">
        <f>C287-I287</f>
        <v>0</v>
      </c>
      <c r="K287" s="504">
        <f t="shared" si="93"/>
        <v>100</v>
      </c>
    </row>
    <row r="288" spans="1:11" ht="14.1" customHeight="1" thickBot="1" x14ac:dyDescent="0.3">
      <c r="A288" s="456" t="s">
        <v>391</v>
      </c>
      <c r="B288" s="28" t="s">
        <v>54</v>
      </c>
      <c r="C288" s="29">
        <f>C289+C291+C293</f>
        <v>3400000</v>
      </c>
      <c r="D288" s="29">
        <f t="shared" ref="D288:J288" si="125">D289+D291+D293</f>
        <v>0</v>
      </c>
      <c r="E288" s="29">
        <f t="shared" si="125"/>
        <v>0</v>
      </c>
      <c r="F288" s="430">
        <f t="shared" si="125"/>
        <v>0</v>
      </c>
      <c r="G288" s="431">
        <f t="shared" si="125"/>
        <v>2401500</v>
      </c>
      <c r="H288" s="29">
        <f t="shared" si="125"/>
        <v>998500</v>
      </c>
      <c r="I288" s="432">
        <f t="shared" si="125"/>
        <v>3400000</v>
      </c>
      <c r="J288" s="433">
        <f t="shared" si="125"/>
        <v>0</v>
      </c>
      <c r="K288" s="471">
        <f t="shared" si="93"/>
        <v>100</v>
      </c>
    </row>
    <row r="289" spans="1:11" ht="14.1" customHeight="1" x14ac:dyDescent="0.25">
      <c r="A289" s="457" t="s">
        <v>392</v>
      </c>
      <c r="B289" s="30" t="s">
        <v>56</v>
      </c>
      <c r="C289" s="31">
        <f>C290</f>
        <v>310000</v>
      </c>
      <c r="D289" s="31">
        <f t="shared" ref="D289:J289" si="126">D290</f>
        <v>0</v>
      </c>
      <c r="E289" s="31">
        <f t="shared" si="126"/>
        <v>0</v>
      </c>
      <c r="F289" s="436">
        <f t="shared" si="126"/>
        <v>0</v>
      </c>
      <c r="G289" s="437">
        <f t="shared" si="126"/>
        <v>148500</v>
      </c>
      <c r="H289" s="31">
        <f t="shared" si="126"/>
        <v>161500</v>
      </c>
      <c r="I289" s="438">
        <f t="shared" si="126"/>
        <v>310000</v>
      </c>
      <c r="J289" s="439">
        <f t="shared" si="126"/>
        <v>0</v>
      </c>
      <c r="K289" s="440">
        <f t="shared" si="93"/>
        <v>100</v>
      </c>
    </row>
    <row r="290" spans="1:11" ht="14.1" customHeight="1" x14ac:dyDescent="0.25">
      <c r="A290" s="390" t="s">
        <v>393</v>
      </c>
      <c r="B290" s="13" t="s">
        <v>209</v>
      </c>
      <c r="C290" s="14">
        <v>310000</v>
      </c>
      <c r="D290" s="32"/>
      <c r="E290" s="32"/>
      <c r="F290" s="442"/>
      <c r="G290" s="398">
        <v>148500</v>
      </c>
      <c r="H290" s="15">
        <f>85500+76000</f>
        <v>161500</v>
      </c>
      <c r="I290" s="395">
        <f>H290+G290</f>
        <v>310000</v>
      </c>
      <c r="J290" s="396">
        <f>C290-I290</f>
        <v>0</v>
      </c>
      <c r="K290" s="397">
        <f t="shared" si="93"/>
        <v>100</v>
      </c>
    </row>
    <row r="291" spans="1:11" ht="14.1" customHeight="1" x14ac:dyDescent="0.25">
      <c r="A291" s="457" t="s">
        <v>394</v>
      </c>
      <c r="B291" s="13" t="s">
        <v>61</v>
      </c>
      <c r="C291" s="20">
        <f>C292</f>
        <v>210000</v>
      </c>
      <c r="D291" s="20">
        <f t="shared" ref="D291:J291" si="127">D292</f>
        <v>0</v>
      </c>
      <c r="E291" s="20">
        <f t="shared" si="127"/>
        <v>0</v>
      </c>
      <c r="F291" s="589">
        <f t="shared" si="127"/>
        <v>0</v>
      </c>
      <c r="G291" s="590">
        <f t="shared" si="127"/>
        <v>93000</v>
      </c>
      <c r="H291" s="20">
        <f t="shared" si="127"/>
        <v>117000</v>
      </c>
      <c r="I291" s="591">
        <f t="shared" si="127"/>
        <v>210000</v>
      </c>
      <c r="J291" s="592">
        <f t="shared" si="127"/>
        <v>0</v>
      </c>
      <c r="K291" s="397">
        <f t="shared" si="93"/>
        <v>100</v>
      </c>
    </row>
    <row r="292" spans="1:11" ht="14.1" customHeight="1" x14ac:dyDescent="0.25">
      <c r="A292" s="457" t="s">
        <v>395</v>
      </c>
      <c r="B292" s="13" t="s">
        <v>81</v>
      </c>
      <c r="C292" s="20">
        <v>210000</v>
      </c>
      <c r="D292" s="3"/>
      <c r="E292" s="3"/>
      <c r="F292" s="359"/>
      <c r="G292" s="393">
        <v>93000</v>
      </c>
      <c r="H292" s="50">
        <f>34500+82500</f>
        <v>117000</v>
      </c>
      <c r="I292" s="461">
        <f>H292+G292</f>
        <v>210000</v>
      </c>
      <c r="J292" s="462">
        <f>C292-I292</f>
        <v>0</v>
      </c>
      <c r="K292" s="397">
        <f t="shared" si="93"/>
        <v>100</v>
      </c>
    </row>
    <row r="293" spans="1:11" ht="14.1" customHeight="1" x14ac:dyDescent="0.25">
      <c r="A293" s="557" t="s">
        <v>396</v>
      </c>
      <c r="B293" s="51" t="s">
        <v>65</v>
      </c>
      <c r="C293" s="20">
        <f>C294</f>
        <v>2880000</v>
      </c>
      <c r="D293" s="20">
        <f t="shared" ref="D293:J293" si="128">D294</f>
        <v>0</v>
      </c>
      <c r="E293" s="20">
        <f t="shared" si="128"/>
        <v>0</v>
      </c>
      <c r="F293" s="589">
        <f t="shared" si="128"/>
        <v>0</v>
      </c>
      <c r="G293" s="444">
        <f t="shared" si="128"/>
        <v>2160000</v>
      </c>
      <c r="H293" s="14">
        <f t="shared" si="128"/>
        <v>720000</v>
      </c>
      <c r="I293" s="445">
        <f t="shared" si="128"/>
        <v>2880000</v>
      </c>
      <c r="J293" s="446">
        <f t="shared" si="128"/>
        <v>0</v>
      </c>
      <c r="K293" s="397">
        <f t="shared" si="93"/>
        <v>100</v>
      </c>
    </row>
    <row r="294" spans="1:11" ht="14.1" customHeight="1" x14ac:dyDescent="0.25">
      <c r="A294" s="557" t="s">
        <v>397</v>
      </c>
      <c r="B294" s="51" t="s">
        <v>67</v>
      </c>
      <c r="C294" s="20">
        <v>2880000</v>
      </c>
      <c r="D294" s="4"/>
      <c r="E294" s="4"/>
      <c r="F294" s="460"/>
      <c r="G294" s="393">
        <v>2160000</v>
      </c>
      <c r="H294" s="50">
        <v>720000</v>
      </c>
      <c r="I294" s="461">
        <f>H294+G294</f>
        <v>2880000</v>
      </c>
      <c r="J294" s="462">
        <f>C294-I294</f>
        <v>0</v>
      </c>
      <c r="K294" s="397">
        <f t="shared" si="93"/>
        <v>100</v>
      </c>
    </row>
    <row r="295" spans="1:11" ht="14.1" customHeight="1" x14ac:dyDescent="0.25">
      <c r="A295" s="593" t="s">
        <v>398</v>
      </c>
      <c r="B295" s="98" t="s">
        <v>399</v>
      </c>
      <c r="C295" s="99">
        <f t="shared" ref="C295:J295" si="129">C296+C309</f>
        <v>11500000</v>
      </c>
      <c r="D295" s="99">
        <f t="shared" si="129"/>
        <v>0</v>
      </c>
      <c r="E295" s="99">
        <f t="shared" si="129"/>
        <v>0</v>
      </c>
      <c r="F295" s="594">
        <f t="shared" si="129"/>
        <v>0</v>
      </c>
      <c r="G295" s="595">
        <f t="shared" si="129"/>
        <v>1434000</v>
      </c>
      <c r="H295" s="99">
        <f t="shared" si="129"/>
        <v>9310500</v>
      </c>
      <c r="I295" s="596">
        <f t="shared" si="129"/>
        <v>10744500</v>
      </c>
      <c r="J295" s="597">
        <f t="shared" si="129"/>
        <v>755500</v>
      </c>
      <c r="K295" s="598">
        <f>I295/C295*100</f>
        <v>93.4304347826087</v>
      </c>
    </row>
    <row r="296" spans="1:11" ht="14.1" customHeight="1" thickBot="1" x14ac:dyDescent="0.3">
      <c r="A296" s="423" t="s">
        <v>400</v>
      </c>
      <c r="B296" s="100" t="s">
        <v>401</v>
      </c>
      <c r="C296" s="27">
        <f>C297</f>
        <v>10000000</v>
      </c>
      <c r="D296" s="27">
        <f t="shared" ref="D296:J296" si="130">D297</f>
        <v>0</v>
      </c>
      <c r="E296" s="27">
        <f t="shared" si="130"/>
        <v>0</v>
      </c>
      <c r="F296" s="424">
        <f t="shared" si="130"/>
        <v>0</v>
      </c>
      <c r="G296" s="425">
        <f t="shared" si="130"/>
        <v>655250</v>
      </c>
      <c r="H296" s="27">
        <f t="shared" si="130"/>
        <v>8589250</v>
      </c>
      <c r="I296" s="426">
        <f t="shared" si="130"/>
        <v>9244500</v>
      </c>
      <c r="J296" s="427">
        <f t="shared" si="130"/>
        <v>755500</v>
      </c>
      <c r="K296" s="428">
        <f t="shared" ref="K296:K352" si="131">I296/C296*100</f>
        <v>92.444999999999993</v>
      </c>
    </row>
    <row r="297" spans="1:11" ht="14.1" customHeight="1" thickBot="1" x14ac:dyDescent="0.3">
      <c r="A297" s="599" t="s">
        <v>402</v>
      </c>
      <c r="B297" s="28" t="s">
        <v>54</v>
      </c>
      <c r="C297" s="29">
        <f t="shared" ref="C297:J297" si="132">C298+C300+C303+C306</f>
        <v>10000000</v>
      </c>
      <c r="D297" s="29">
        <f t="shared" si="132"/>
        <v>0</v>
      </c>
      <c r="E297" s="29">
        <f t="shared" si="132"/>
        <v>0</v>
      </c>
      <c r="F297" s="430">
        <f t="shared" si="132"/>
        <v>0</v>
      </c>
      <c r="G297" s="431">
        <f t="shared" si="132"/>
        <v>655250</v>
      </c>
      <c r="H297" s="29">
        <f t="shared" si="132"/>
        <v>8589250</v>
      </c>
      <c r="I297" s="432">
        <f t="shared" si="132"/>
        <v>9244500</v>
      </c>
      <c r="J297" s="433">
        <f t="shared" si="132"/>
        <v>755500</v>
      </c>
      <c r="K297" s="471">
        <f t="shared" si="131"/>
        <v>92.444999999999993</v>
      </c>
    </row>
    <row r="298" spans="1:11" ht="14.1" customHeight="1" x14ac:dyDescent="0.25">
      <c r="A298" s="600" t="s">
        <v>403</v>
      </c>
      <c r="B298" s="30" t="s">
        <v>56</v>
      </c>
      <c r="C298" s="31">
        <f>C299</f>
        <v>1550000</v>
      </c>
      <c r="D298" s="31">
        <f t="shared" ref="D298:J298" si="133">D299</f>
        <v>0</v>
      </c>
      <c r="E298" s="31">
        <f t="shared" si="133"/>
        <v>0</v>
      </c>
      <c r="F298" s="436">
        <f t="shared" si="133"/>
        <v>0</v>
      </c>
      <c r="G298" s="437">
        <f t="shared" si="133"/>
        <v>404000</v>
      </c>
      <c r="H298" s="31">
        <f t="shared" si="133"/>
        <v>1146000</v>
      </c>
      <c r="I298" s="438">
        <f t="shared" si="133"/>
        <v>1550000</v>
      </c>
      <c r="J298" s="439">
        <f t="shared" si="133"/>
        <v>0</v>
      </c>
      <c r="K298" s="440">
        <f t="shared" si="131"/>
        <v>100</v>
      </c>
    </row>
    <row r="299" spans="1:11" ht="14.1" customHeight="1" x14ac:dyDescent="0.25">
      <c r="A299" s="601" t="s">
        <v>404</v>
      </c>
      <c r="B299" s="13" t="s">
        <v>58</v>
      </c>
      <c r="C299" s="14">
        <v>1550000</v>
      </c>
      <c r="D299" s="32"/>
      <c r="E299" s="32"/>
      <c r="F299" s="442"/>
      <c r="G299" s="398">
        <v>404000</v>
      </c>
      <c r="H299" s="15">
        <v>1146000</v>
      </c>
      <c r="I299" s="466">
        <f>H299+G299</f>
        <v>1550000</v>
      </c>
      <c r="J299" s="396">
        <f>C299-I299</f>
        <v>0</v>
      </c>
      <c r="K299" s="397">
        <f t="shared" si="131"/>
        <v>100</v>
      </c>
    </row>
    <row r="300" spans="1:11" ht="14.1" customHeight="1" x14ac:dyDescent="0.25">
      <c r="A300" s="601" t="s">
        <v>405</v>
      </c>
      <c r="B300" s="13" t="s">
        <v>61</v>
      </c>
      <c r="C300" s="14">
        <f>C301+C302</f>
        <v>1350000</v>
      </c>
      <c r="D300" s="14">
        <f t="shared" ref="D300:K300" si="134">D301+D302</f>
        <v>0</v>
      </c>
      <c r="E300" s="14">
        <f t="shared" si="134"/>
        <v>0</v>
      </c>
      <c r="F300" s="14">
        <f t="shared" si="134"/>
        <v>0</v>
      </c>
      <c r="G300" s="14">
        <f t="shared" si="134"/>
        <v>251250</v>
      </c>
      <c r="H300" s="14">
        <f t="shared" si="134"/>
        <v>343250</v>
      </c>
      <c r="I300" s="14">
        <f t="shared" si="134"/>
        <v>594500</v>
      </c>
      <c r="J300" s="14">
        <f t="shared" si="134"/>
        <v>755500</v>
      </c>
      <c r="K300" s="14">
        <f t="shared" si="134"/>
        <v>115.44444444444443</v>
      </c>
    </row>
    <row r="301" spans="1:11" ht="14.1" customHeight="1" x14ac:dyDescent="0.25">
      <c r="A301" s="601" t="s">
        <v>406</v>
      </c>
      <c r="B301" s="13" t="s">
        <v>407</v>
      </c>
      <c r="C301" s="14">
        <v>900000</v>
      </c>
      <c r="D301" s="14"/>
      <c r="E301" s="14"/>
      <c r="F301" s="443"/>
      <c r="G301" s="444">
        <v>150000</v>
      </c>
      <c r="H301" s="14"/>
      <c r="I301" s="445">
        <f>G301+H301</f>
        <v>150000</v>
      </c>
      <c r="J301" s="446">
        <f>C301-I301</f>
        <v>750000</v>
      </c>
      <c r="K301" s="397">
        <f>I301/C301*100</f>
        <v>16.666666666666664</v>
      </c>
    </row>
    <row r="302" spans="1:11" ht="14.1" customHeight="1" x14ac:dyDescent="0.25">
      <c r="A302" s="601" t="s">
        <v>408</v>
      </c>
      <c r="B302" s="13" t="s">
        <v>81</v>
      </c>
      <c r="C302" s="14">
        <v>450000</v>
      </c>
      <c r="D302" s="32"/>
      <c r="E302" s="32"/>
      <c r="F302" s="442"/>
      <c r="G302" s="398">
        <v>101250</v>
      </c>
      <c r="H302" s="15">
        <v>343250</v>
      </c>
      <c r="I302" s="466">
        <f>H302+G302</f>
        <v>444500</v>
      </c>
      <c r="J302" s="396">
        <f>C302-I302</f>
        <v>5500</v>
      </c>
      <c r="K302" s="397">
        <f t="shared" si="131"/>
        <v>98.777777777777771</v>
      </c>
    </row>
    <row r="303" spans="1:11" ht="14.1" customHeight="1" x14ac:dyDescent="0.25">
      <c r="A303" s="601" t="s">
        <v>410</v>
      </c>
      <c r="B303" s="13" t="s">
        <v>65</v>
      </c>
      <c r="C303" s="14">
        <f>C304+C305</f>
        <v>5000000</v>
      </c>
      <c r="D303" s="14">
        <f t="shared" ref="D303:J303" si="135">D304+D305</f>
        <v>0</v>
      </c>
      <c r="E303" s="14">
        <f t="shared" si="135"/>
        <v>0</v>
      </c>
      <c r="F303" s="443">
        <f t="shared" si="135"/>
        <v>0</v>
      </c>
      <c r="G303" s="444">
        <f t="shared" si="135"/>
        <v>0</v>
      </c>
      <c r="H303" s="14">
        <f t="shared" si="135"/>
        <v>5000000</v>
      </c>
      <c r="I303" s="445">
        <f t="shared" si="135"/>
        <v>5000000</v>
      </c>
      <c r="J303" s="446">
        <f t="shared" si="135"/>
        <v>0</v>
      </c>
      <c r="K303" s="397">
        <f t="shared" si="131"/>
        <v>100</v>
      </c>
    </row>
    <row r="304" spans="1:11" ht="14.1" customHeight="1" x14ac:dyDescent="0.25">
      <c r="A304" s="601" t="s">
        <v>411</v>
      </c>
      <c r="B304" s="13" t="s">
        <v>67</v>
      </c>
      <c r="C304" s="14">
        <v>2250000</v>
      </c>
      <c r="D304" s="32"/>
      <c r="E304" s="32"/>
      <c r="F304" s="442"/>
      <c r="G304" s="354"/>
      <c r="H304" s="15">
        <v>2250000</v>
      </c>
      <c r="I304" s="395">
        <f>H304+G304</f>
        <v>2250000</v>
      </c>
      <c r="J304" s="396">
        <f>C304-I304</f>
        <v>0</v>
      </c>
      <c r="K304" s="397">
        <f t="shared" si="131"/>
        <v>100</v>
      </c>
    </row>
    <row r="305" spans="1:11" ht="14.1" customHeight="1" x14ac:dyDescent="0.25">
      <c r="A305" s="601" t="s">
        <v>412</v>
      </c>
      <c r="B305" s="13" t="s">
        <v>413</v>
      </c>
      <c r="C305" s="20">
        <v>2750000</v>
      </c>
      <c r="D305" s="3"/>
      <c r="E305" s="3"/>
      <c r="F305" s="359"/>
      <c r="G305" s="360"/>
      <c r="H305" s="50">
        <v>2750000</v>
      </c>
      <c r="I305" s="461">
        <f>H305+G305</f>
        <v>2750000</v>
      </c>
      <c r="J305" s="396">
        <f>C305-I305</f>
        <v>0</v>
      </c>
      <c r="K305" s="397">
        <f t="shared" si="131"/>
        <v>100</v>
      </c>
    </row>
    <row r="306" spans="1:11" ht="14.1" customHeight="1" x14ac:dyDescent="0.25">
      <c r="A306" s="601" t="s">
        <v>414</v>
      </c>
      <c r="B306" s="19" t="s">
        <v>415</v>
      </c>
      <c r="C306" s="20">
        <f>C307+C308</f>
        <v>2100000</v>
      </c>
      <c r="D306" s="20">
        <f t="shared" ref="D306:J306" si="136">D307+D308</f>
        <v>0</v>
      </c>
      <c r="E306" s="20">
        <f t="shared" si="136"/>
        <v>0</v>
      </c>
      <c r="F306" s="589">
        <f t="shared" si="136"/>
        <v>0</v>
      </c>
      <c r="G306" s="590">
        <f t="shared" si="136"/>
        <v>0</v>
      </c>
      <c r="H306" s="20">
        <f t="shared" si="136"/>
        <v>2100000</v>
      </c>
      <c r="I306" s="591">
        <f t="shared" si="136"/>
        <v>2100000</v>
      </c>
      <c r="J306" s="592">
        <f t="shared" si="136"/>
        <v>0</v>
      </c>
      <c r="K306" s="397">
        <f t="shared" si="131"/>
        <v>100</v>
      </c>
    </row>
    <row r="307" spans="1:11" ht="14.1" customHeight="1" x14ac:dyDescent="0.25">
      <c r="A307" s="601" t="s">
        <v>416</v>
      </c>
      <c r="B307" s="19" t="s">
        <v>417</v>
      </c>
      <c r="C307" s="20">
        <v>1500000</v>
      </c>
      <c r="D307" s="3"/>
      <c r="E307" s="3"/>
      <c r="F307" s="359"/>
      <c r="G307" s="360"/>
      <c r="H307" s="50">
        <v>1500000</v>
      </c>
      <c r="I307" s="461">
        <f>H307+G307</f>
        <v>1500000</v>
      </c>
      <c r="J307" s="462">
        <f>C307-I307</f>
        <v>0</v>
      </c>
      <c r="K307" s="397">
        <f t="shared" si="131"/>
        <v>100</v>
      </c>
    </row>
    <row r="308" spans="1:11" ht="14.1" customHeight="1" x14ac:dyDescent="0.25">
      <c r="A308" s="601" t="s">
        <v>418</v>
      </c>
      <c r="B308" s="19" t="s">
        <v>419</v>
      </c>
      <c r="C308" s="20">
        <v>600000</v>
      </c>
      <c r="D308" s="3"/>
      <c r="E308" s="3"/>
      <c r="F308" s="359"/>
      <c r="G308" s="360"/>
      <c r="H308" s="50">
        <v>600000</v>
      </c>
      <c r="I308" s="461">
        <f>H308+G308</f>
        <v>600000</v>
      </c>
      <c r="J308" s="462">
        <f>C308-I308</f>
        <v>0</v>
      </c>
      <c r="K308" s="397">
        <f t="shared" si="131"/>
        <v>100</v>
      </c>
    </row>
    <row r="309" spans="1:11" ht="14.1" customHeight="1" thickBot="1" x14ac:dyDescent="0.3">
      <c r="A309" s="423" t="s">
        <v>420</v>
      </c>
      <c r="B309" s="100" t="s">
        <v>421</v>
      </c>
      <c r="C309" s="27">
        <f>C310</f>
        <v>1500000</v>
      </c>
      <c r="D309" s="27">
        <f t="shared" ref="D309:J309" si="137">D310</f>
        <v>0</v>
      </c>
      <c r="E309" s="27">
        <f t="shared" si="137"/>
        <v>0</v>
      </c>
      <c r="F309" s="424">
        <f t="shared" si="137"/>
        <v>0</v>
      </c>
      <c r="G309" s="463">
        <f t="shared" si="137"/>
        <v>778750</v>
      </c>
      <c r="H309" s="52">
        <f t="shared" si="137"/>
        <v>721250</v>
      </c>
      <c r="I309" s="464">
        <f t="shared" si="137"/>
        <v>1500000</v>
      </c>
      <c r="J309" s="465">
        <f t="shared" si="137"/>
        <v>0</v>
      </c>
      <c r="K309" s="428">
        <f t="shared" si="131"/>
        <v>100</v>
      </c>
    </row>
    <row r="310" spans="1:11" ht="14.1" customHeight="1" thickBot="1" x14ac:dyDescent="0.3">
      <c r="A310" s="599" t="s">
        <v>422</v>
      </c>
      <c r="B310" s="28" t="s">
        <v>54</v>
      </c>
      <c r="C310" s="29">
        <f>C311+C313+C315</f>
        <v>1500000</v>
      </c>
      <c r="D310" s="29">
        <f t="shared" ref="D310:J310" si="138">D311+D313+D315</f>
        <v>0</v>
      </c>
      <c r="E310" s="29">
        <f t="shared" si="138"/>
        <v>0</v>
      </c>
      <c r="F310" s="430">
        <f t="shared" si="138"/>
        <v>0</v>
      </c>
      <c r="G310" s="431">
        <f t="shared" si="138"/>
        <v>778750</v>
      </c>
      <c r="H310" s="29">
        <f t="shared" si="138"/>
        <v>721250</v>
      </c>
      <c r="I310" s="432">
        <f t="shared" si="138"/>
        <v>1500000</v>
      </c>
      <c r="J310" s="433">
        <f t="shared" si="138"/>
        <v>0</v>
      </c>
      <c r="K310" s="471">
        <f t="shared" si="131"/>
        <v>100</v>
      </c>
    </row>
    <row r="311" spans="1:11" ht="14.1" customHeight="1" x14ac:dyDescent="0.25">
      <c r="A311" s="600" t="s">
        <v>423</v>
      </c>
      <c r="B311" s="30" t="s">
        <v>56</v>
      </c>
      <c r="C311" s="31">
        <f>C312</f>
        <v>40000</v>
      </c>
      <c r="D311" s="31">
        <f t="shared" ref="D311:J311" si="139">D312</f>
        <v>0</v>
      </c>
      <c r="E311" s="31">
        <f t="shared" si="139"/>
        <v>0</v>
      </c>
      <c r="F311" s="436">
        <f t="shared" si="139"/>
        <v>0</v>
      </c>
      <c r="G311" s="437">
        <f t="shared" si="139"/>
        <v>40000</v>
      </c>
      <c r="H311" s="31">
        <f t="shared" si="139"/>
        <v>0</v>
      </c>
      <c r="I311" s="438">
        <f t="shared" si="139"/>
        <v>40000</v>
      </c>
      <c r="J311" s="439">
        <f t="shared" si="139"/>
        <v>0</v>
      </c>
      <c r="K311" s="440">
        <f t="shared" si="131"/>
        <v>100</v>
      </c>
    </row>
    <row r="312" spans="1:11" ht="14.1" customHeight="1" x14ac:dyDescent="0.25">
      <c r="A312" s="601" t="s">
        <v>424</v>
      </c>
      <c r="B312" s="13" t="s">
        <v>58</v>
      </c>
      <c r="C312" s="14">
        <v>40000</v>
      </c>
      <c r="D312" s="32"/>
      <c r="E312" s="32"/>
      <c r="F312" s="442"/>
      <c r="G312" s="398">
        <v>40000</v>
      </c>
      <c r="H312" s="15"/>
      <c r="I312" s="395">
        <f>H312+G312</f>
        <v>40000</v>
      </c>
      <c r="J312" s="396">
        <f>C312-I312</f>
        <v>0</v>
      </c>
      <c r="K312" s="397">
        <f t="shared" si="131"/>
        <v>100</v>
      </c>
    </row>
    <row r="313" spans="1:11" ht="14.1" customHeight="1" x14ac:dyDescent="0.25">
      <c r="A313" s="601" t="s">
        <v>425</v>
      </c>
      <c r="B313" s="13" t="s">
        <v>61</v>
      </c>
      <c r="C313" s="14">
        <f>C314</f>
        <v>50000</v>
      </c>
      <c r="D313" s="14">
        <f t="shared" ref="D313:J313" si="140">D314</f>
        <v>0</v>
      </c>
      <c r="E313" s="14">
        <f t="shared" si="140"/>
        <v>0</v>
      </c>
      <c r="F313" s="443">
        <f t="shared" si="140"/>
        <v>0</v>
      </c>
      <c r="G313" s="444">
        <f t="shared" si="140"/>
        <v>33750</v>
      </c>
      <c r="H313" s="14">
        <f t="shared" si="140"/>
        <v>16250</v>
      </c>
      <c r="I313" s="445">
        <f t="shared" si="140"/>
        <v>50000</v>
      </c>
      <c r="J313" s="446">
        <f t="shared" si="140"/>
        <v>0</v>
      </c>
      <c r="K313" s="397">
        <f t="shared" si="131"/>
        <v>100</v>
      </c>
    </row>
    <row r="314" spans="1:11" ht="14.1" customHeight="1" x14ac:dyDescent="0.25">
      <c r="A314" s="601" t="s">
        <v>426</v>
      </c>
      <c r="B314" s="13" t="s">
        <v>81</v>
      </c>
      <c r="C314" s="14">
        <v>50000</v>
      </c>
      <c r="D314" s="32"/>
      <c r="E314" s="32"/>
      <c r="F314" s="442"/>
      <c r="G314" s="398">
        <v>33750</v>
      </c>
      <c r="H314" s="15">
        <v>16250</v>
      </c>
      <c r="I314" s="395">
        <f>H314+G314</f>
        <v>50000</v>
      </c>
      <c r="J314" s="396">
        <f>C314-I314</f>
        <v>0</v>
      </c>
      <c r="K314" s="397">
        <f t="shared" si="131"/>
        <v>100</v>
      </c>
    </row>
    <row r="315" spans="1:11" ht="14.1" customHeight="1" x14ac:dyDescent="0.25">
      <c r="A315" s="601" t="s">
        <v>427</v>
      </c>
      <c r="B315" s="13" t="s">
        <v>65</v>
      </c>
      <c r="C315" s="14">
        <f>C316</f>
        <v>1410000</v>
      </c>
      <c r="D315" s="14">
        <f t="shared" ref="D315:J315" si="141">D316</f>
        <v>0</v>
      </c>
      <c r="E315" s="14">
        <f t="shared" si="141"/>
        <v>0</v>
      </c>
      <c r="F315" s="443">
        <f t="shared" si="141"/>
        <v>0</v>
      </c>
      <c r="G315" s="444">
        <f t="shared" si="141"/>
        <v>705000</v>
      </c>
      <c r="H315" s="14">
        <f t="shared" si="141"/>
        <v>705000</v>
      </c>
      <c r="I315" s="445">
        <f t="shared" si="141"/>
        <v>1410000</v>
      </c>
      <c r="J315" s="446">
        <f t="shared" si="141"/>
        <v>0</v>
      </c>
      <c r="K315" s="397">
        <f t="shared" si="131"/>
        <v>100</v>
      </c>
    </row>
    <row r="316" spans="1:11" ht="14.1" customHeight="1" x14ac:dyDescent="0.25">
      <c r="A316" s="601" t="s">
        <v>428</v>
      </c>
      <c r="B316" s="13" t="s">
        <v>67</v>
      </c>
      <c r="C316" s="14">
        <v>1410000</v>
      </c>
      <c r="D316" s="32"/>
      <c r="E316" s="32"/>
      <c r="F316" s="442"/>
      <c r="G316" s="398">
        <v>705000</v>
      </c>
      <c r="H316" s="15">
        <v>705000</v>
      </c>
      <c r="I316" s="395">
        <f>H316+G316</f>
        <v>1410000</v>
      </c>
      <c r="J316" s="396">
        <f>C316-I316</f>
        <v>0</v>
      </c>
      <c r="K316" s="397">
        <f t="shared" si="131"/>
        <v>100</v>
      </c>
    </row>
    <row r="317" spans="1:11" ht="14.1" customHeight="1" x14ac:dyDescent="0.25">
      <c r="A317" s="105"/>
      <c r="B317" s="34"/>
      <c r="C317" s="35"/>
      <c r="D317" s="36"/>
      <c r="E317" s="36"/>
      <c r="F317" s="36"/>
      <c r="G317" s="37"/>
      <c r="H317" s="37"/>
      <c r="I317" s="37"/>
      <c r="J317" s="38"/>
      <c r="K317" s="39"/>
    </row>
    <row r="318" spans="1:11" ht="14.1" customHeight="1" x14ac:dyDescent="0.25">
      <c r="A318" s="106"/>
      <c r="B318" s="40"/>
      <c r="C318" s="41"/>
      <c r="D318" s="42"/>
      <c r="E318" s="42"/>
      <c r="F318" s="42"/>
      <c r="G318" s="43"/>
      <c r="H318" s="43"/>
      <c r="I318" s="43"/>
      <c r="J318" s="44"/>
      <c r="K318" s="45"/>
    </row>
    <row r="319" spans="1:11" ht="14.1" customHeight="1" x14ac:dyDescent="0.25">
      <c r="A319" s="106"/>
      <c r="B319" s="40"/>
      <c r="C319" s="41"/>
      <c r="D319" s="42"/>
      <c r="E319" s="42"/>
      <c r="F319" s="42"/>
      <c r="G319" s="43"/>
      <c r="H319" s="43"/>
      <c r="I319" s="43"/>
      <c r="J319" s="44"/>
      <c r="K319" s="45"/>
    </row>
    <row r="320" spans="1:11" ht="14.1" customHeight="1" x14ac:dyDescent="0.25">
      <c r="A320" s="106"/>
      <c r="B320" s="40"/>
      <c r="C320" s="41"/>
      <c r="D320" s="42"/>
      <c r="E320" s="42"/>
      <c r="F320" s="42"/>
      <c r="G320" s="43"/>
      <c r="H320" s="43"/>
      <c r="I320" s="43"/>
      <c r="J320" s="44"/>
      <c r="K320" s="45"/>
    </row>
    <row r="321" spans="1:11" ht="14.1" customHeight="1" x14ac:dyDescent="0.25">
      <c r="A321" s="106"/>
      <c r="B321" s="40"/>
      <c r="C321" s="41"/>
      <c r="D321" s="42"/>
      <c r="E321" s="42"/>
      <c r="F321" s="42"/>
      <c r="G321" s="43"/>
      <c r="H321" s="43"/>
      <c r="I321" s="43"/>
      <c r="J321" s="44"/>
      <c r="K321" s="45"/>
    </row>
    <row r="322" spans="1:11" ht="14.1" customHeight="1" x14ac:dyDescent="0.25">
      <c r="A322" s="40"/>
      <c r="B322" s="40"/>
      <c r="C322" s="41"/>
      <c r="D322" s="42"/>
      <c r="E322" s="42"/>
      <c r="F322" s="42"/>
      <c r="G322" s="43"/>
      <c r="H322" s="43"/>
      <c r="I322" s="43"/>
      <c r="J322" s="44"/>
      <c r="K322" s="45">
        <v>9</v>
      </c>
    </row>
    <row r="323" spans="1:11" ht="14.1" customHeight="1" x14ac:dyDescent="0.25">
      <c r="A323" s="321" t="s">
        <v>740</v>
      </c>
      <c r="B323" s="322">
        <v>2</v>
      </c>
      <c r="C323" s="323" t="s">
        <v>741</v>
      </c>
      <c r="D323" s="323" t="s">
        <v>742</v>
      </c>
      <c r="E323" s="323" t="s">
        <v>743</v>
      </c>
      <c r="F323" s="324" t="s">
        <v>744</v>
      </c>
      <c r="G323" s="325">
        <v>7</v>
      </c>
      <c r="H323" s="326">
        <v>8</v>
      </c>
      <c r="I323" s="327">
        <v>9</v>
      </c>
      <c r="J323" s="328">
        <v>10</v>
      </c>
      <c r="K323" s="329">
        <v>11</v>
      </c>
    </row>
    <row r="324" spans="1:11" ht="14.1" customHeight="1" thickBot="1" x14ac:dyDescent="0.3">
      <c r="A324" s="448" t="s">
        <v>429</v>
      </c>
      <c r="B324" s="101" t="s">
        <v>430</v>
      </c>
      <c r="C324" s="47">
        <f t="shared" ref="C324:K324" si="142">C325+C334+C343</f>
        <v>15285000</v>
      </c>
      <c r="D324" s="47">
        <f t="shared" si="142"/>
        <v>0</v>
      </c>
      <c r="E324" s="47">
        <f t="shared" si="142"/>
        <v>0</v>
      </c>
      <c r="F324" s="47">
        <f t="shared" si="142"/>
        <v>0</v>
      </c>
      <c r="G324" s="47">
        <f t="shared" si="142"/>
        <v>6654750</v>
      </c>
      <c r="H324" s="47">
        <f t="shared" si="142"/>
        <v>8625250</v>
      </c>
      <c r="I324" s="47">
        <f t="shared" si="142"/>
        <v>15280000</v>
      </c>
      <c r="J324" s="47">
        <f t="shared" si="142"/>
        <v>5000</v>
      </c>
      <c r="K324" s="47">
        <f t="shared" si="142"/>
        <v>299.92169146436959</v>
      </c>
    </row>
    <row r="325" spans="1:11" ht="14.1" customHeight="1" thickBot="1" x14ac:dyDescent="0.3">
      <c r="A325" s="423" t="s">
        <v>431</v>
      </c>
      <c r="B325" s="100" t="s">
        <v>432</v>
      </c>
      <c r="C325" s="27">
        <f>C326</f>
        <v>4900000</v>
      </c>
      <c r="D325" s="27">
        <f t="shared" ref="D325:J325" si="143">D326</f>
        <v>0</v>
      </c>
      <c r="E325" s="27">
        <f t="shared" si="143"/>
        <v>0</v>
      </c>
      <c r="F325" s="424">
        <f t="shared" si="143"/>
        <v>0</v>
      </c>
      <c r="G325" s="463">
        <f t="shared" si="143"/>
        <v>0</v>
      </c>
      <c r="H325" s="52">
        <f t="shared" si="143"/>
        <v>4900000</v>
      </c>
      <c r="I325" s="464">
        <f t="shared" si="143"/>
        <v>4900000</v>
      </c>
      <c r="J325" s="465">
        <f t="shared" si="143"/>
        <v>0</v>
      </c>
      <c r="K325" s="489">
        <f t="shared" si="131"/>
        <v>100</v>
      </c>
    </row>
    <row r="326" spans="1:11" ht="14.1" customHeight="1" thickBot="1" x14ac:dyDescent="0.3">
      <c r="A326" s="599" t="s">
        <v>433</v>
      </c>
      <c r="B326" s="28" t="s">
        <v>54</v>
      </c>
      <c r="C326" s="29">
        <f>C327+C329+C332</f>
        <v>4900000</v>
      </c>
      <c r="D326" s="29">
        <f t="shared" ref="D326:J326" si="144">D327+D329+D332</f>
        <v>0</v>
      </c>
      <c r="E326" s="29">
        <f t="shared" si="144"/>
        <v>0</v>
      </c>
      <c r="F326" s="430">
        <f t="shared" si="144"/>
        <v>0</v>
      </c>
      <c r="G326" s="431">
        <f t="shared" si="144"/>
        <v>0</v>
      </c>
      <c r="H326" s="29">
        <f t="shared" si="144"/>
        <v>4900000</v>
      </c>
      <c r="I326" s="432">
        <f t="shared" si="144"/>
        <v>4900000</v>
      </c>
      <c r="J326" s="433">
        <f t="shared" si="144"/>
        <v>0</v>
      </c>
      <c r="K326" s="499">
        <f t="shared" si="131"/>
        <v>100</v>
      </c>
    </row>
    <row r="327" spans="1:11" ht="14.1" customHeight="1" x14ac:dyDescent="0.25">
      <c r="A327" s="600" t="s">
        <v>434</v>
      </c>
      <c r="B327" s="30" t="s">
        <v>56</v>
      </c>
      <c r="C327" s="31">
        <f>C328</f>
        <v>785000</v>
      </c>
      <c r="D327" s="31">
        <f t="shared" ref="D327:J327" si="145">D328</f>
        <v>0</v>
      </c>
      <c r="E327" s="31">
        <f t="shared" si="145"/>
        <v>0</v>
      </c>
      <c r="F327" s="436">
        <f t="shared" si="145"/>
        <v>0</v>
      </c>
      <c r="G327" s="437">
        <f t="shared" si="145"/>
        <v>0</v>
      </c>
      <c r="H327" s="31">
        <f t="shared" si="145"/>
        <v>785000</v>
      </c>
      <c r="I327" s="438">
        <f t="shared" si="145"/>
        <v>785000</v>
      </c>
      <c r="J327" s="439">
        <f t="shared" si="145"/>
        <v>0</v>
      </c>
      <c r="K327" s="447">
        <f t="shared" si="131"/>
        <v>100</v>
      </c>
    </row>
    <row r="328" spans="1:11" ht="14.1" customHeight="1" x14ac:dyDescent="0.25">
      <c r="A328" s="601" t="s">
        <v>435</v>
      </c>
      <c r="B328" s="13" t="s">
        <v>58</v>
      </c>
      <c r="C328" s="14">
        <v>785000</v>
      </c>
      <c r="D328" s="32"/>
      <c r="E328" s="32"/>
      <c r="F328" s="442"/>
      <c r="G328" s="354"/>
      <c r="H328" s="15">
        <f>405000+380000</f>
        <v>785000</v>
      </c>
      <c r="I328" s="395">
        <f>H328+G328</f>
        <v>785000</v>
      </c>
      <c r="J328" s="396">
        <f>C328-I328</f>
        <v>0</v>
      </c>
      <c r="K328" s="397">
        <f t="shared" si="131"/>
        <v>100</v>
      </c>
    </row>
    <row r="329" spans="1:11" ht="14.1" customHeight="1" x14ac:dyDescent="0.25">
      <c r="A329" s="601" t="s">
        <v>436</v>
      </c>
      <c r="B329" s="13" t="s">
        <v>61</v>
      </c>
      <c r="C329" s="14">
        <f>C330+C331</f>
        <v>290000</v>
      </c>
      <c r="D329" s="14">
        <f t="shared" ref="D329:J329" si="146">D330+D331</f>
        <v>0</v>
      </c>
      <c r="E329" s="14">
        <f t="shared" si="146"/>
        <v>0</v>
      </c>
      <c r="F329" s="443">
        <f t="shared" si="146"/>
        <v>0</v>
      </c>
      <c r="G329" s="444">
        <f t="shared" si="146"/>
        <v>0</v>
      </c>
      <c r="H329" s="14">
        <f t="shared" si="146"/>
        <v>290000</v>
      </c>
      <c r="I329" s="445">
        <f t="shared" si="146"/>
        <v>290000</v>
      </c>
      <c r="J329" s="446">
        <f t="shared" si="146"/>
        <v>0</v>
      </c>
      <c r="K329" s="397">
        <f t="shared" si="131"/>
        <v>100</v>
      </c>
    </row>
    <row r="330" spans="1:11" ht="14.1" customHeight="1" x14ac:dyDescent="0.25">
      <c r="A330" s="601" t="s">
        <v>437</v>
      </c>
      <c r="B330" s="13" t="s">
        <v>81</v>
      </c>
      <c r="C330" s="14">
        <v>90000</v>
      </c>
      <c r="D330" s="32"/>
      <c r="E330" s="32"/>
      <c r="F330" s="442"/>
      <c r="G330" s="354"/>
      <c r="H330" s="15">
        <f>37500+52500</f>
        <v>90000</v>
      </c>
      <c r="I330" s="395">
        <f>H330+G330</f>
        <v>90000</v>
      </c>
      <c r="J330" s="396">
        <f>C330-I330</f>
        <v>0</v>
      </c>
      <c r="K330" s="397">
        <f t="shared" si="131"/>
        <v>100</v>
      </c>
    </row>
    <row r="331" spans="1:11" ht="14.1" customHeight="1" x14ac:dyDescent="0.25">
      <c r="A331" s="601" t="s">
        <v>438</v>
      </c>
      <c r="B331" s="13" t="s">
        <v>100</v>
      </c>
      <c r="C331" s="14">
        <v>200000</v>
      </c>
      <c r="D331" s="32"/>
      <c r="E331" s="32"/>
      <c r="F331" s="442"/>
      <c r="G331" s="354"/>
      <c r="H331" s="15">
        <f>125000+75000</f>
        <v>200000</v>
      </c>
      <c r="I331" s="395">
        <f>H331+G331</f>
        <v>200000</v>
      </c>
      <c r="J331" s="396">
        <f>C331-I331</f>
        <v>0</v>
      </c>
      <c r="K331" s="397"/>
    </row>
    <row r="332" spans="1:11" ht="14.1" customHeight="1" x14ac:dyDescent="0.25">
      <c r="A332" s="601" t="s">
        <v>439</v>
      </c>
      <c r="B332" s="13" t="s">
        <v>65</v>
      </c>
      <c r="C332" s="14">
        <f>C333</f>
        <v>3825000</v>
      </c>
      <c r="D332" s="14">
        <f t="shared" ref="D332:J332" si="147">D333</f>
        <v>0</v>
      </c>
      <c r="E332" s="14">
        <f t="shared" si="147"/>
        <v>0</v>
      </c>
      <c r="F332" s="443">
        <f t="shared" si="147"/>
        <v>0</v>
      </c>
      <c r="G332" s="444">
        <f t="shared" si="147"/>
        <v>0</v>
      </c>
      <c r="H332" s="14">
        <f t="shared" si="147"/>
        <v>3825000</v>
      </c>
      <c r="I332" s="602">
        <f t="shared" si="147"/>
        <v>3825000</v>
      </c>
      <c r="J332" s="446">
        <f t="shared" si="147"/>
        <v>0</v>
      </c>
      <c r="K332" s="397">
        <f t="shared" si="131"/>
        <v>100</v>
      </c>
    </row>
    <row r="333" spans="1:11" ht="14.1" customHeight="1" x14ac:dyDescent="0.25">
      <c r="A333" s="603" t="s">
        <v>440</v>
      </c>
      <c r="B333" s="19" t="s">
        <v>67</v>
      </c>
      <c r="C333" s="20">
        <v>3825000</v>
      </c>
      <c r="D333" s="3"/>
      <c r="E333" s="3"/>
      <c r="F333" s="359"/>
      <c r="G333" s="360"/>
      <c r="H333" s="50">
        <v>3825000</v>
      </c>
      <c r="I333" s="461">
        <f>H333+G333</f>
        <v>3825000</v>
      </c>
      <c r="J333" s="462">
        <f>C333-I333</f>
        <v>0</v>
      </c>
      <c r="K333" s="413">
        <f t="shared" si="131"/>
        <v>100</v>
      </c>
    </row>
    <row r="334" spans="1:11" ht="14.1" customHeight="1" thickBot="1" x14ac:dyDescent="0.3">
      <c r="A334" s="480" t="s">
        <v>441</v>
      </c>
      <c r="B334" s="102" t="s">
        <v>442</v>
      </c>
      <c r="C334" s="103">
        <f>C335</f>
        <v>6385000</v>
      </c>
      <c r="D334" s="103">
        <f t="shared" ref="D334:J334" si="148">D335</f>
        <v>0</v>
      </c>
      <c r="E334" s="103">
        <f t="shared" si="148"/>
        <v>0</v>
      </c>
      <c r="F334" s="604">
        <f t="shared" si="148"/>
        <v>0</v>
      </c>
      <c r="G334" s="605">
        <f t="shared" si="148"/>
        <v>4611000</v>
      </c>
      <c r="H334" s="104">
        <f t="shared" si="148"/>
        <v>1769000</v>
      </c>
      <c r="I334" s="606">
        <f t="shared" si="148"/>
        <v>6380000</v>
      </c>
      <c r="J334" s="607">
        <f t="shared" si="148"/>
        <v>5000</v>
      </c>
      <c r="K334" s="517">
        <f t="shared" si="131"/>
        <v>99.921691464369616</v>
      </c>
    </row>
    <row r="335" spans="1:11" ht="14.1" customHeight="1" thickBot="1" x14ac:dyDescent="0.3">
      <c r="A335" s="599" t="s">
        <v>443</v>
      </c>
      <c r="B335" s="28" t="s">
        <v>54</v>
      </c>
      <c r="C335" s="29">
        <f>C336+C338+C341</f>
        <v>6385000</v>
      </c>
      <c r="D335" s="29">
        <f t="shared" ref="D335:J335" si="149">D336+D338+D341</f>
        <v>0</v>
      </c>
      <c r="E335" s="29">
        <f t="shared" si="149"/>
        <v>0</v>
      </c>
      <c r="F335" s="430">
        <f t="shared" si="149"/>
        <v>0</v>
      </c>
      <c r="G335" s="431">
        <f t="shared" si="149"/>
        <v>4611000</v>
      </c>
      <c r="H335" s="29">
        <f t="shared" si="149"/>
        <v>1769000</v>
      </c>
      <c r="I335" s="432">
        <f t="shared" si="149"/>
        <v>6380000</v>
      </c>
      <c r="J335" s="433">
        <f t="shared" si="149"/>
        <v>5000</v>
      </c>
      <c r="K335" s="499">
        <f t="shared" si="131"/>
        <v>99.921691464369616</v>
      </c>
    </row>
    <row r="336" spans="1:11" ht="14.1" customHeight="1" x14ac:dyDescent="0.25">
      <c r="A336" s="600" t="s">
        <v>444</v>
      </c>
      <c r="B336" s="30" t="s">
        <v>56</v>
      </c>
      <c r="C336" s="31">
        <f>C337</f>
        <v>360000</v>
      </c>
      <c r="D336" s="31">
        <f t="shared" ref="D336:J336" si="150">D337</f>
        <v>0</v>
      </c>
      <c r="E336" s="31">
        <f t="shared" si="150"/>
        <v>0</v>
      </c>
      <c r="F336" s="436">
        <f t="shared" si="150"/>
        <v>0</v>
      </c>
      <c r="G336" s="437">
        <f t="shared" si="150"/>
        <v>266000</v>
      </c>
      <c r="H336" s="31">
        <f t="shared" si="150"/>
        <v>94000</v>
      </c>
      <c r="I336" s="438">
        <f t="shared" si="150"/>
        <v>360000</v>
      </c>
      <c r="J336" s="439">
        <f t="shared" si="150"/>
        <v>0</v>
      </c>
      <c r="K336" s="447">
        <f t="shared" si="131"/>
        <v>100</v>
      </c>
    </row>
    <row r="337" spans="1:11" ht="14.1" customHeight="1" x14ac:dyDescent="0.25">
      <c r="A337" s="601" t="s">
        <v>445</v>
      </c>
      <c r="B337" s="13" t="s">
        <v>58</v>
      </c>
      <c r="C337" s="14">
        <v>360000</v>
      </c>
      <c r="D337" s="32"/>
      <c r="E337" s="32"/>
      <c r="F337" s="442"/>
      <c r="G337" s="398">
        <v>266000</v>
      </c>
      <c r="H337" s="15">
        <v>94000</v>
      </c>
      <c r="I337" s="466">
        <f>H337+G337</f>
        <v>360000</v>
      </c>
      <c r="J337" s="396">
        <f>C337-I337</f>
        <v>0</v>
      </c>
      <c r="K337" s="397">
        <f t="shared" si="131"/>
        <v>100</v>
      </c>
    </row>
    <row r="338" spans="1:11" ht="14.1" customHeight="1" x14ac:dyDescent="0.25">
      <c r="A338" s="601" t="s">
        <v>446</v>
      </c>
      <c r="B338" s="13" t="s">
        <v>61</v>
      </c>
      <c r="C338" s="14">
        <f>C339+C340</f>
        <v>105000</v>
      </c>
      <c r="D338" s="14">
        <f t="shared" ref="D338:J338" si="151">D339+D340</f>
        <v>0</v>
      </c>
      <c r="E338" s="14">
        <f t="shared" si="151"/>
        <v>0</v>
      </c>
      <c r="F338" s="443">
        <f t="shared" si="151"/>
        <v>0</v>
      </c>
      <c r="G338" s="444">
        <f t="shared" si="151"/>
        <v>30000</v>
      </c>
      <c r="H338" s="14">
        <f t="shared" si="151"/>
        <v>75000</v>
      </c>
      <c r="I338" s="445">
        <f t="shared" si="151"/>
        <v>105000</v>
      </c>
      <c r="J338" s="446">
        <f t="shared" si="151"/>
        <v>0</v>
      </c>
      <c r="K338" s="397">
        <f t="shared" si="131"/>
        <v>100</v>
      </c>
    </row>
    <row r="339" spans="1:11" ht="14.1" customHeight="1" x14ac:dyDescent="0.25">
      <c r="A339" s="601" t="s">
        <v>447</v>
      </c>
      <c r="B339" s="13" t="s">
        <v>81</v>
      </c>
      <c r="C339" s="14">
        <v>105000</v>
      </c>
      <c r="D339" s="32"/>
      <c r="E339" s="32"/>
      <c r="F339" s="442"/>
      <c r="G339" s="398">
        <v>30000</v>
      </c>
      <c r="H339" s="15">
        <f>22500+52500</f>
        <v>75000</v>
      </c>
      <c r="I339" s="395">
        <f>H339+G339</f>
        <v>105000</v>
      </c>
      <c r="J339" s="396">
        <f>C339-I339</f>
        <v>0</v>
      </c>
      <c r="K339" s="397">
        <f t="shared" si="131"/>
        <v>100</v>
      </c>
    </row>
    <row r="340" spans="1:11" ht="14.1" customHeight="1" x14ac:dyDescent="0.25">
      <c r="A340" s="601" t="s">
        <v>786</v>
      </c>
      <c r="B340" s="13" t="s">
        <v>100</v>
      </c>
      <c r="C340" s="14">
        <v>0</v>
      </c>
      <c r="D340" s="32"/>
      <c r="E340" s="32"/>
      <c r="F340" s="442"/>
      <c r="G340" s="398"/>
      <c r="H340" s="15"/>
      <c r="I340" s="395"/>
      <c r="J340" s="396">
        <f>C340-I340</f>
        <v>0</v>
      </c>
      <c r="K340" s="397"/>
    </row>
    <row r="341" spans="1:11" ht="14.1" customHeight="1" x14ac:dyDescent="0.25">
      <c r="A341" s="601" t="s">
        <v>448</v>
      </c>
      <c r="B341" s="13" t="s">
        <v>65</v>
      </c>
      <c r="C341" s="14">
        <f>C342</f>
        <v>5920000</v>
      </c>
      <c r="D341" s="14">
        <f t="shared" ref="D341:J341" si="152">D342</f>
        <v>0</v>
      </c>
      <c r="E341" s="14">
        <f t="shared" si="152"/>
        <v>0</v>
      </c>
      <c r="F341" s="443">
        <f t="shared" si="152"/>
        <v>0</v>
      </c>
      <c r="G341" s="444">
        <f t="shared" si="152"/>
        <v>4315000</v>
      </c>
      <c r="H341" s="14">
        <f t="shared" si="152"/>
        <v>1600000</v>
      </c>
      <c r="I341" s="445">
        <f t="shared" si="152"/>
        <v>5915000</v>
      </c>
      <c r="J341" s="446">
        <f t="shared" si="152"/>
        <v>5000</v>
      </c>
      <c r="K341" s="397">
        <f t="shared" si="131"/>
        <v>99.915540540540533</v>
      </c>
    </row>
    <row r="342" spans="1:11" ht="14.1" customHeight="1" x14ac:dyDescent="0.25">
      <c r="A342" s="601" t="s">
        <v>449</v>
      </c>
      <c r="B342" s="13" t="s">
        <v>67</v>
      </c>
      <c r="C342" s="14">
        <v>5920000</v>
      </c>
      <c r="D342" s="32"/>
      <c r="E342" s="32"/>
      <c r="F342" s="442"/>
      <c r="G342" s="398">
        <v>4315000</v>
      </c>
      <c r="H342" s="15">
        <v>1600000</v>
      </c>
      <c r="I342" s="466">
        <f>H342+G342</f>
        <v>5915000</v>
      </c>
      <c r="J342" s="396">
        <f>C342-I342</f>
        <v>5000</v>
      </c>
      <c r="K342" s="397">
        <f t="shared" si="131"/>
        <v>99.915540540540533</v>
      </c>
    </row>
    <row r="343" spans="1:11" ht="14.1" customHeight="1" thickBot="1" x14ac:dyDescent="0.3">
      <c r="A343" s="423" t="s">
        <v>450</v>
      </c>
      <c r="B343" s="26" t="s">
        <v>451</v>
      </c>
      <c r="C343" s="27">
        <f>C344</f>
        <v>4000000</v>
      </c>
      <c r="D343" s="27">
        <f t="shared" ref="D343:J343" si="153">D344</f>
        <v>0</v>
      </c>
      <c r="E343" s="27">
        <f t="shared" si="153"/>
        <v>0</v>
      </c>
      <c r="F343" s="424">
        <f t="shared" si="153"/>
        <v>0</v>
      </c>
      <c r="G343" s="425">
        <f t="shared" si="153"/>
        <v>2043750</v>
      </c>
      <c r="H343" s="27">
        <f t="shared" si="153"/>
        <v>1956250</v>
      </c>
      <c r="I343" s="426">
        <f t="shared" si="153"/>
        <v>4000000</v>
      </c>
      <c r="J343" s="427">
        <f t="shared" si="153"/>
        <v>0</v>
      </c>
      <c r="K343" s="428">
        <f t="shared" si="131"/>
        <v>100</v>
      </c>
    </row>
    <row r="344" spans="1:11" ht="14.1" customHeight="1" thickBot="1" x14ac:dyDescent="0.3">
      <c r="A344" s="599" t="s">
        <v>452</v>
      </c>
      <c r="B344" s="28" t="s">
        <v>54</v>
      </c>
      <c r="C344" s="29">
        <f t="shared" ref="C344:J344" si="154">C345+C347+C349+C351</f>
        <v>4000000</v>
      </c>
      <c r="D344" s="29">
        <f t="shared" si="154"/>
        <v>0</v>
      </c>
      <c r="E344" s="29">
        <f t="shared" si="154"/>
        <v>0</v>
      </c>
      <c r="F344" s="430">
        <f t="shared" si="154"/>
        <v>0</v>
      </c>
      <c r="G344" s="431">
        <f t="shared" si="154"/>
        <v>2043750</v>
      </c>
      <c r="H344" s="29">
        <f t="shared" si="154"/>
        <v>1956250</v>
      </c>
      <c r="I344" s="432">
        <f t="shared" si="154"/>
        <v>4000000</v>
      </c>
      <c r="J344" s="433">
        <f t="shared" si="154"/>
        <v>0</v>
      </c>
      <c r="K344" s="471">
        <f t="shared" si="131"/>
        <v>100</v>
      </c>
    </row>
    <row r="345" spans="1:11" ht="14.1" customHeight="1" x14ac:dyDescent="0.25">
      <c r="A345" s="600" t="s">
        <v>453</v>
      </c>
      <c r="B345" s="30" t="s">
        <v>56</v>
      </c>
      <c r="C345" s="31">
        <f>C346</f>
        <v>110000</v>
      </c>
      <c r="D345" s="31">
        <f t="shared" ref="D345:J345" si="155">D346</f>
        <v>0</v>
      </c>
      <c r="E345" s="31">
        <f t="shared" si="155"/>
        <v>0</v>
      </c>
      <c r="F345" s="436">
        <f t="shared" si="155"/>
        <v>0</v>
      </c>
      <c r="G345" s="458">
        <f t="shared" si="155"/>
        <v>110000</v>
      </c>
      <c r="H345" s="49">
        <f t="shared" si="155"/>
        <v>0</v>
      </c>
      <c r="I345" s="459">
        <f t="shared" si="155"/>
        <v>110000</v>
      </c>
      <c r="J345" s="439">
        <f t="shared" si="155"/>
        <v>0</v>
      </c>
      <c r="K345" s="440">
        <f t="shared" si="131"/>
        <v>100</v>
      </c>
    </row>
    <row r="346" spans="1:11" ht="14.1" customHeight="1" x14ac:dyDescent="0.25">
      <c r="A346" s="601" t="s">
        <v>454</v>
      </c>
      <c r="B346" s="13" t="s">
        <v>58</v>
      </c>
      <c r="C346" s="14">
        <v>110000</v>
      </c>
      <c r="D346" s="32"/>
      <c r="E346" s="32"/>
      <c r="F346" s="442"/>
      <c r="G346" s="398">
        <v>110000</v>
      </c>
      <c r="H346" s="15"/>
      <c r="I346" s="395">
        <f>H346+G346</f>
        <v>110000</v>
      </c>
      <c r="J346" s="396">
        <f>C346-I346</f>
        <v>0</v>
      </c>
      <c r="K346" s="397">
        <f t="shared" si="131"/>
        <v>100</v>
      </c>
    </row>
    <row r="347" spans="1:11" ht="14.1" customHeight="1" x14ac:dyDescent="0.25">
      <c r="A347" s="601" t="s">
        <v>455</v>
      </c>
      <c r="B347" s="13" t="s">
        <v>61</v>
      </c>
      <c r="C347" s="14">
        <f>C348</f>
        <v>90000</v>
      </c>
      <c r="D347" s="14">
        <f t="shared" ref="D347:K347" si="156">D348</f>
        <v>0</v>
      </c>
      <c r="E347" s="14">
        <f t="shared" si="156"/>
        <v>0</v>
      </c>
      <c r="F347" s="14">
        <f t="shared" si="156"/>
        <v>0</v>
      </c>
      <c r="G347" s="14">
        <f t="shared" si="156"/>
        <v>33750</v>
      </c>
      <c r="H347" s="14">
        <f t="shared" si="156"/>
        <v>56250</v>
      </c>
      <c r="I347" s="14">
        <f t="shared" si="156"/>
        <v>90000</v>
      </c>
      <c r="J347" s="14">
        <f t="shared" si="156"/>
        <v>0</v>
      </c>
      <c r="K347" s="14">
        <f t="shared" si="156"/>
        <v>100</v>
      </c>
    </row>
    <row r="348" spans="1:11" ht="14.1" customHeight="1" x14ac:dyDescent="0.25">
      <c r="A348" s="601" t="s">
        <v>456</v>
      </c>
      <c r="B348" s="13" t="s">
        <v>81</v>
      </c>
      <c r="C348" s="14">
        <v>90000</v>
      </c>
      <c r="D348" s="32"/>
      <c r="E348" s="32"/>
      <c r="F348" s="442"/>
      <c r="G348" s="398">
        <v>33750</v>
      </c>
      <c r="H348" s="15">
        <v>56250</v>
      </c>
      <c r="I348" s="395">
        <f>H348+G348</f>
        <v>90000</v>
      </c>
      <c r="J348" s="396">
        <f>C348-I348</f>
        <v>0</v>
      </c>
      <c r="K348" s="397">
        <f t="shared" si="131"/>
        <v>100</v>
      </c>
    </row>
    <row r="349" spans="1:11" ht="14.1" customHeight="1" x14ac:dyDescent="0.25">
      <c r="A349" s="601" t="s">
        <v>457</v>
      </c>
      <c r="B349" s="13" t="s">
        <v>65</v>
      </c>
      <c r="C349" s="14">
        <f>C350</f>
        <v>1400000</v>
      </c>
      <c r="D349" s="14">
        <f t="shared" ref="D349:J349" si="157">D350</f>
        <v>0</v>
      </c>
      <c r="E349" s="14">
        <f t="shared" si="157"/>
        <v>0</v>
      </c>
      <c r="F349" s="443">
        <f t="shared" si="157"/>
        <v>0</v>
      </c>
      <c r="G349" s="608">
        <f t="shared" si="157"/>
        <v>700000</v>
      </c>
      <c r="H349" s="1">
        <f t="shared" si="157"/>
        <v>700000</v>
      </c>
      <c r="I349" s="602">
        <f t="shared" si="157"/>
        <v>1400000</v>
      </c>
      <c r="J349" s="446">
        <f t="shared" si="157"/>
        <v>0</v>
      </c>
      <c r="K349" s="397">
        <f t="shared" si="131"/>
        <v>100</v>
      </c>
    </row>
    <row r="350" spans="1:11" ht="14.1" customHeight="1" x14ac:dyDescent="0.25">
      <c r="A350" s="601" t="s">
        <v>458</v>
      </c>
      <c r="B350" s="13" t="s">
        <v>67</v>
      </c>
      <c r="C350" s="14">
        <v>1400000</v>
      </c>
      <c r="D350" s="32"/>
      <c r="E350" s="32"/>
      <c r="F350" s="442"/>
      <c r="G350" s="398">
        <v>700000</v>
      </c>
      <c r="H350" s="15">
        <v>700000</v>
      </c>
      <c r="I350" s="395">
        <f>H350+G350</f>
        <v>1400000</v>
      </c>
      <c r="J350" s="396">
        <f>C350-I350</f>
        <v>0</v>
      </c>
      <c r="K350" s="397">
        <f t="shared" si="131"/>
        <v>100</v>
      </c>
    </row>
    <row r="351" spans="1:11" ht="14.1" customHeight="1" x14ac:dyDescent="0.25">
      <c r="A351" s="601" t="s">
        <v>459</v>
      </c>
      <c r="B351" s="19" t="s">
        <v>415</v>
      </c>
      <c r="C351" s="20">
        <f>C352</f>
        <v>2400000</v>
      </c>
      <c r="D351" s="20">
        <f t="shared" ref="D351:J351" si="158">D352</f>
        <v>0</v>
      </c>
      <c r="E351" s="20">
        <f t="shared" si="158"/>
        <v>0</v>
      </c>
      <c r="F351" s="589">
        <f t="shared" si="158"/>
        <v>0</v>
      </c>
      <c r="G351" s="590">
        <f t="shared" si="158"/>
        <v>1200000</v>
      </c>
      <c r="H351" s="20">
        <f t="shared" si="158"/>
        <v>1200000</v>
      </c>
      <c r="I351" s="591">
        <f t="shared" si="158"/>
        <v>2400000</v>
      </c>
      <c r="J351" s="592">
        <f t="shared" si="158"/>
        <v>0</v>
      </c>
      <c r="K351" s="397">
        <f t="shared" si="131"/>
        <v>100</v>
      </c>
    </row>
    <row r="352" spans="1:11" ht="14.1" customHeight="1" x14ac:dyDescent="0.25">
      <c r="A352" s="601" t="s">
        <v>460</v>
      </c>
      <c r="B352" s="19" t="s">
        <v>417</v>
      </c>
      <c r="C352" s="20">
        <v>2400000</v>
      </c>
      <c r="D352" s="3"/>
      <c r="E352" s="3"/>
      <c r="F352" s="359"/>
      <c r="G352" s="393">
        <v>1200000</v>
      </c>
      <c r="H352" s="50">
        <v>1200000</v>
      </c>
      <c r="I352" s="461">
        <f>H352+G352</f>
        <v>2400000</v>
      </c>
      <c r="J352" s="462">
        <f>C352-I352</f>
        <v>0</v>
      </c>
      <c r="K352" s="397">
        <f t="shared" si="131"/>
        <v>100</v>
      </c>
    </row>
    <row r="353" spans="1:11" ht="14.1" customHeight="1" x14ac:dyDescent="0.25">
      <c r="A353" s="448" t="s">
        <v>461</v>
      </c>
      <c r="B353" s="46" t="s">
        <v>462</v>
      </c>
      <c r="C353" s="47">
        <f>C354</f>
        <v>2000000</v>
      </c>
      <c r="D353" s="47">
        <f t="shared" ref="D353:J354" si="159">D354</f>
        <v>0</v>
      </c>
      <c r="E353" s="47">
        <f t="shared" si="159"/>
        <v>0</v>
      </c>
      <c r="F353" s="449">
        <f t="shared" si="159"/>
        <v>0</v>
      </c>
      <c r="G353" s="450">
        <f t="shared" si="159"/>
        <v>1516250</v>
      </c>
      <c r="H353" s="48">
        <f t="shared" si="159"/>
        <v>483750</v>
      </c>
      <c r="I353" s="451">
        <f t="shared" si="159"/>
        <v>2000000</v>
      </c>
      <c r="J353" s="452">
        <f t="shared" si="159"/>
        <v>0</v>
      </c>
      <c r="K353" s="453">
        <f t="shared" ref="K353:K395" si="160">I353/C353*100</f>
        <v>100</v>
      </c>
    </row>
    <row r="354" spans="1:11" ht="14.1" customHeight="1" thickBot="1" x14ac:dyDescent="0.3">
      <c r="A354" s="423" t="s">
        <v>463</v>
      </c>
      <c r="B354" s="26" t="s">
        <v>464</v>
      </c>
      <c r="C354" s="27">
        <f>C355</f>
        <v>2000000</v>
      </c>
      <c r="D354" s="27">
        <f t="shared" si="159"/>
        <v>0</v>
      </c>
      <c r="E354" s="27">
        <f t="shared" si="159"/>
        <v>0</v>
      </c>
      <c r="F354" s="424">
        <f t="shared" si="159"/>
        <v>0</v>
      </c>
      <c r="G354" s="463">
        <f t="shared" si="159"/>
        <v>1516250</v>
      </c>
      <c r="H354" s="52">
        <f t="shared" si="159"/>
        <v>483750</v>
      </c>
      <c r="I354" s="464">
        <f t="shared" si="159"/>
        <v>2000000</v>
      </c>
      <c r="J354" s="465">
        <f t="shared" si="159"/>
        <v>0</v>
      </c>
      <c r="K354" s="428">
        <f t="shared" si="160"/>
        <v>100</v>
      </c>
    </row>
    <row r="355" spans="1:11" ht="14.1" customHeight="1" thickBot="1" x14ac:dyDescent="0.3">
      <c r="A355" s="599" t="s">
        <v>465</v>
      </c>
      <c r="B355" s="28" t="s">
        <v>54</v>
      </c>
      <c r="C355" s="29">
        <f t="shared" ref="C355:J355" si="161">C356+C358+C360</f>
        <v>2000000</v>
      </c>
      <c r="D355" s="29">
        <f t="shared" si="161"/>
        <v>0</v>
      </c>
      <c r="E355" s="29">
        <f t="shared" si="161"/>
        <v>0</v>
      </c>
      <c r="F355" s="430">
        <f t="shared" si="161"/>
        <v>0</v>
      </c>
      <c r="G355" s="431">
        <f t="shared" si="161"/>
        <v>1516250</v>
      </c>
      <c r="H355" s="29">
        <f t="shared" si="161"/>
        <v>483750</v>
      </c>
      <c r="I355" s="432">
        <f t="shared" si="161"/>
        <v>2000000</v>
      </c>
      <c r="J355" s="433">
        <f t="shared" si="161"/>
        <v>0</v>
      </c>
      <c r="K355" s="471">
        <f t="shared" si="160"/>
        <v>100</v>
      </c>
    </row>
    <row r="356" spans="1:11" ht="14.1" customHeight="1" x14ac:dyDescent="0.25">
      <c r="A356" s="601" t="s">
        <v>466</v>
      </c>
      <c r="B356" s="30" t="s">
        <v>467</v>
      </c>
      <c r="C356" s="31">
        <f>C357</f>
        <v>110000</v>
      </c>
      <c r="D356" s="31">
        <f t="shared" ref="D356:J356" si="162">D357</f>
        <v>0</v>
      </c>
      <c r="E356" s="31">
        <f t="shared" si="162"/>
        <v>0</v>
      </c>
      <c r="F356" s="436">
        <f t="shared" si="162"/>
        <v>0</v>
      </c>
      <c r="G356" s="474">
        <f t="shared" si="162"/>
        <v>110000</v>
      </c>
      <c r="H356" s="55">
        <f t="shared" si="162"/>
        <v>0</v>
      </c>
      <c r="I356" s="475">
        <f t="shared" si="162"/>
        <v>110000</v>
      </c>
      <c r="J356" s="439">
        <f t="shared" si="162"/>
        <v>0</v>
      </c>
      <c r="K356" s="440">
        <f t="shared" si="160"/>
        <v>100</v>
      </c>
    </row>
    <row r="357" spans="1:11" ht="14.1" customHeight="1" x14ac:dyDescent="0.25">
      <c r="A357" s="601" t="s">
        <v>468</v>
      </c>
      <c r="B357" s="13" t="s">
        <v>59</v>
      </c>
      <c r="C357" s="14">
        <v>110000</v>
      </c>
      <c r="D357" s="32"/>
      <c r="E357" s="32"/>
      <c r="F357" s="442"/>
      <c r="G357" s="398">
        <v>110000</v>
      </c>
      <c r="H357" s="15"/>
      <c r="I357" s="395">
        <f>H357+G357</f>
        <v>110000</v>
      </c>
      <c r="J357" s="609">
        <f>C357-I357</f>
        <v>0</v>
      </c>
      <c r="K357" s="397">
        <f t="shared" si="160"/>
        <v>100</v>
      </c>
    </row>
    <row r="358" spans="1:11" ht="14.1" customHeight="1" x14ac:dyDescent="0.25">
      <c r="A358" s="601" t="s">
        <v>469</v>
      </c>
      <c r="B358" s="13" t="s">
        <v>61</v>
      </c>
      <c r="C358" s="14">
        <f>C359</f>
        <v>90000</v>
      </c>
      <c r="D358" s="14">
        <f t="shared" ref="D358:K358" si="163">D359</f>
        <v>0</v>
      </c>
      <c r="E358" s="14">
        <f t="shared" si="163"/>
        <v>0</v>
      </c>
      <c r="F358" s="14">
        <f t="shared" si="163"/>
        <v>0</v>
      </c>
      <c r="G358" s="14">
        <f t="shared" si="163"/>
        <v>56250</v>
      </c>
      <c r="H358" s="14">
        <f t="shared" si="163"/>
        <v>33750</v>
      </c>
      <c r="I358" s="14">
        <f t="shared" si="163"/>
        <v>90000</v>
      </c>
      <c r="J358" s="14">
        <f t="shared" si="163"/>
        <v>0</v>
      </c>
      <c r="K358" s="14">
        <f t="shared" si="163"/>
        <v>100</v>
      </c>
    </row>
    <row r="359" spans="1:11" ht="14.1" customHeight="1" x14ac:dyDescent="0.25">
      <c r="A359" s="601" t="s">
        <v>470</v>
      </c>
      <c r="B359" s="13" t="s">
        <v>81</v>
      </c>
      <c r="C359" s="14">
        <v>90000</v>
      </c>
      <c r="D359" s="14"/>
      <c r="E359" s="14"/>
      <c r="F359" s="443"/>
      <c r="G359" s="444">
        <v>56250</v>
      </c>
      <c r="H359" s="14">
        <v>33750</v>
      </c>
      <c r="I359" s="445">
        <f>H359+G359</f>
        <v>90000</v>
      </c>
      <c r="J359" s="446">
        <f>C359-I359</f>
        <v>0</v>
      </c>
      <c r="K359" s="397">
        <f>I359/C359*100</f>
        <v>100</v>
      </c>
    </row>
    <row r="360" spans="1:11" ht="14.1" customHeight="1" x14ac:dyDescent="0.25">
      <c r="A360" s="601" t="s">
        <v>472</v>
      </c>
      <c r="B360" s="13" t="s">
        <v>65</v>
      </c>
      <c r="C360" s="14">
        <f>C361</f>
        <v>1800000</v>
      </c>
      <c r="D360" s="14">
        <f t="shared" ref="D360:J360" si="164">D361</f>
        <v>0</v>
      </c>
      <c r="E360" s="14">
        <f t="shared" si="164"/>
        <v>0</v>
      </c>
      <c r="F360" s="443">
        <f t="shared" si="164"/>
        <v>0</v>
      </c>
      <c r="G360" s="444">
        <f t="shared" si="164"/>
        <v>1350000</v>
      </c>
      <c r="H360" s="444">
        <f t="shared" si="164"/>
        <v>450000</v>
      </c>
      <c r="I360" s="445">
        <f t="shared" si="164"/>
        <v>1800000</v>
      </c>
      <c r="J360" s="446">
        <f t="shared" si="164"/>
        <v>0</v>
      </c>
      <c r="K360" s="397">
        <f t="shared" si="160"/>
        <v>100</v>
      </c>
    </row>
    <row r="361" spans="1:11" ht="14.1" customHeight="1" x14ac:dyDescent="0.25">
      <c r="A361" s="601" t="s">
        <v>473</v>
      </c>
      <c r="B361" s="13" t="s">
        <v>67</v>
      </c>
      <c r="C361" s="14">
        <v>1800000</v>
      </c>
      <c r="D361" s="32"/>
      <c r="E361" s="32"/>
      <c r="F361" s="442"/>
      <c r="G361" s="398">
        <v>1350000</v>
      </c>
      <c r="H361" s="15">
        <v>450000</v>
      </c>
      <c r="I361" s="395">
        <f>H361+G361</f>
        <v>1800000</v>
      </c>
      <c r="J361" s="396">
        <f>C361-I361</f>
        <v>0</v>
      </c>
      <c r="K361" s="397">
        <f t="shared" si="160"/>
        <v>100</v>
      </c>
    </row>
    <row r="362" spans="1:11" ht="14.1" customHeight="1" x14ac:dyDescent="0.25">
      <c r="A362" s="40"/>
      <c r="B362" s="40"/>
      <c r="C362" s="41"/>
      <c r="D362" s="42"/>
      <c r="E362" s="42"/>
      <c r="F362" s="42"/>
      <c r="G362" s="43"/>
      <c r="H362" s="43"/>
      <c r="I362" s="43"/>
      <c r="J362" s="44"/>
      <c r="K362" s="45">
        <v>10</v>
      </c>
    </row>
    <row r="363" spans="1:11" ht="14.1" customHeight="1" x14ac:dyDescent="0.25">
      <c r="A363" s="321" t="s">
        <v>740</v>
      </c>
      <c r="B363" s="322">
        <v>2</v>
      </c>
      <c r="C363" s="323" t="s">
        <v>741</v>
      </c>
      <c r="D363" s="323" t="s">
        <v>742</v>
      </c>
      <c r="E363" s="323" t="s">
        <v>743</v>
      </c>
      <c r="F363" s="324" t="s">
        <v>744</v>
      </c>
      <c r="G363" s="325">
        <v>7</v>
      </c>
      <c r="H363" s="326">
        <v>8</v>
      </c>
      <c r="I363" s="327">
        <v>9</v>
      </c>
      <c r="J363" s="328">
        <v>10</v>
      </c>
      <c r="K363" s="329">
        <v>11</v>
      </c>
    </row>
    <row r="364" spans="1:11" ht="14.1" customHeight="1" x14ac:dyDescent="0.25">
      <c r="A364" s="448" t="s">
        <v>474</v>
      </c>
      <c r="B364" s="46" t="s">
        <v>475</v>
      </c>
      <c r="C364" s="47">
        <f t="shared" ref="C364:K364" si="165">C365+C373</f>
        <v>6420000</v>
      </c>
      <c r="D364" s="47">
        <f t="shared" si="165"/>
        <v>0</v>
      </c>
      <c r="E364" s="47">
        <f t="shared" si="165"/>
        <v>0</v>
      </c>
      <c r="F364" s="47">
        <f t="shared" si="165"/>
        <v>0</v>
      </c>
      <c r="G364" s="47">
        <f t="shared" si="165"/>
        <v>1970750</v>
      </c>
      <c r="H364" s="47">
        <f t="shared" si="165"/>
        <v>4448750</v>
      </c>
      <c r="I364" s="47">
        <f t="shared" si="165"/>
        <v>6419500</v>
      </c>
      <c r="J364" s="47">
        <f t="shared" si="165"/>
        <v>500</v>
      </c>
      <c r="K364" s="47">
        <f t="shared" si="165"/>
        <v>199.97500000000002</v>
      </c>
    </row>
    <row r="365" spans="1:11" ht="14.1" customHeight="1" thickBot="1" x14ac:dyDescent="0.3">
      <c r="A365" s="423" t="s">
        <v>476</v>
      </c>
      <c r="B365" s="26" t="s">
        <v>477</v>
      </c>
      <c r="C365" s="27">
        <f>C366</f>
        <v>2000000</v>
      </c>
      <c r="D365" s="27">
        <f t="shared" ref="D365:J365" si="166">D366</f>
        <v>0</v>
      </c>
      <c r="E365" s="27">
        <f t="shared" si="166"/>
        <v>0</v>
      </c>
      <c r="F365" s="424">
        <f t="shared" si="166"/>
        <v>0</v>
      </c>
      <c r="G365" s="463">
        <f t="shared" si="166"/>
        <v>229000</v>
      </c>
      <c r="H365" s="52">
        <f t="shared" si="166"/>
        <v>1770500</v>
      </c>
      <c r="I365" s="464">
        <f t="shared" si="166"/>
        <v>1999500</v>
      </c>
      <c r="J365" s="465">
        <f t="shared" si="166"/>
        <v>500</v>
      </c>
      <c r="K365" s="428">
        <f t="shared" si="160"/>
        <v>99.975000000000009</v>
      </c>
    </row>
    <row r="366" spans="1:11" ht="14.1" customHeight="1" thickBot="1" x14ac:dyDescent="0.3">
      <c r="A366" s="599" t="s">
        <v>478</v>
      </c>
      <c r="B366" s="28" t="s">
        <v>54</v>
      </c>
      <c r="C366" s="29">
        <f>C367+C369+C371</f>
        <v>2000000</v>
      </c>
      <c r="D366" s="29">
        <f t="shared" ref="D366:J366" si="167">D367+D369+D371</f>
        <v>0</v>
      </c>
      <c r="E366" s="29">
        <f t="shared" si="167"/>
        <v>0</v>
      </c>
      <c r="F366" s="430">
        <f t="shared" si="167"/>
        <v>0</v>
      </c>
      <c r="G366" s="431">
        <f t="shared" si="167"/>
        <v>229000</v>
      </c>
      <c r="H366" s="29">
        <f t="shared" si="167"/>
        <v>1770500</v>
      </c>
      <c r="I366" s="432">
        <f t="shared" si="167"/>
        <v>1999500</v>
      </c>
      <c r="J366" s="433">
        <f t="shared" si="167"/>
        <v>500</v>
      </c>
      <c r="K366" s="471">
        <f t="shared" si="160"/>
        <v>99.975000000000009</v>
      </c>
    </row>
    <row r="367" spans="1:11" ht="14.1" customHeight="1" x14ac:dyDescent="0.25">
      <c r="A367" s="600" t="s">
        <v>479</v>
      </c>
      <c r="B367" s="30" t="s">
        <v>56</v>
      </c>
      <c r="C367" s="31">
        <f>C368</f>
        <v>270000</v>
      </c>
      <c r="D367" s="31">
        <f t="shared" ref="D367:J367" si="168">D368</f>
        <v>0</v>
      </c>
      <c r="E367" s="31">
        <f t="shared" si="168"/>
        <v>0</v>
      </c>
      <c r="F367" s="436">
        <f t="shared" si="168"/>
        <v>0</v>
      </c>
      <c r="G367" s="437">
        <f t="shared" si="168"/>
        <v>184000</v>
      </c>
      <c r="H367" s="31">
        <f t="shared" si="168"/>
        <v>86000</v>
      </c>
      <c r="I367" s="438">
        <f t="shared" si="168"/>
        <v>270000</v>
      </c>
      <c r="J367" s="439">
        <f t="shared" si="168"/>
        <v>0</v>
      </c>
      <c r="K367" s="440">
        <f t="shared" si="160"/>
        <v>100</v>
      </c>
    </row>
    <row r="368" spans="1:11" ht="14.1" customHeight="1" x14ac:dyDescent="0.25">
      <c r="A368" s="601" t="s">
        <v>480</v>
      </c>
      <c r="B368" s="13" t="s">
        <v>58</v>
      </c>
      <c r="C368" s="14">
        <v>270000</v>
      </c>
      <c r="D368" s="32"/>
      <c r="E368" s="32"/>
      <c r="F368" s="442"/>
      <c r="G368" s="398">
        <v>184000</v>
      </c>
      <c r="H368" s="15">
        <v>86000</v>
      </c>
      <c r="I368" s="395">
        <f>H368+G368</f>
        <v>270000</v>
      </c>
      <c r="J368" s="396">
        <f>C368-I368</f>
        <v>0</v>
      </c>
      <c r="K368" s="397">
        <f t="shared" si="160"/>
        <v>100</v>
      </c>
    </row>
    <row r="369" spans="1:11" ht="14.1" customHeight="1" x14ac:dyDescent="0.25">
      <c r="A369" s="601" t="s">
        <v>481</v>
      </c>
      <c r="B369" s="13" t="s">
        <v>61</v>
      </c>
      <c r="C369" s="14">
        <f>C370</f>
        <v>200000</v>
      </c>
      <c r="D369" s="14">
        <f t="shared" ref="D369:J369" si="169">D370</f>
        <v>0</v>
      </c>
      <c r="E369" s="14">
        <f t="shared" si="169"/>
        <v>0</v>
      </c>
      <c r="F369" s="443">
        <f t="shared" si="169"/>
        <v>0</v>
      </c>
      <c r="G369" s="444">
        <f t="shared" si="169"/>
        <v>45000</v>
      </c>
      <c r="H369" s="14">
        <f t="shared" si="169"/>
        <v>154500</v>
      </c>
      <c r="I369" s="445">
        <f t="shared" si="169"/>
        <v>199500</v>
      </c>
      <c r="J369" s="446">
        <f t="shared" si="169"/>
        <v>500</v>
      </c>
      <c r="K369" s="397">
        <f t="shared" si="160"/>
        <v>99.75</v>
      </c>
    </row>
    <row r="370" spans="1:11" ht="14.1" customHeight="1" x14ac:dyDescent="0.25">
      <c r="A370" s="601" t="s">
        <v>482</v>
      </c>
      <c r="B370" s="13" t="s">
        <v>81</v>
      </c>
      <c r="C370" s="14">
        <v>200000</v>
      </c>
      <c r="D370" s="32"/>
      <c r="E370" s="32"/>
      <c r="F370" s="442"/>
      <c r="G370" s="398">
        <v>45000</v>
      </c>
      <c r="H370" s="15">
        <f>72000+82500</f>
        <v>154500</v>
      </c>
      <c r="I370" s="395">
        <f>H370+G370</f>
        <v>199500</v>
      </c>
      <c r="J370" s="396">
        <f>C370-I370</f>
        <v>500</v>
      </c>
      <c r="K370" s="397">
        <f t="shared" si="160"/>
        <v>99.75</v>
      </c>
    </row>
    <row r="371" spans="1:11" ht="14.1" customHeight="1" x14ac:dyDescent="0.25">
      <c r="A371" s="601" t="s">
        <v>483</v>
      </c>
      <c r="B371" s="13" t="s">
        <v>65</v>
      </c>
      <c r="C371" s="14">
        <f>C372</f>
        <v>1530000</v>
      </c>
      <c r="D371" s="14">
        <f t="shared" ref="D371:J371" si="170">D372</f>
        <v>0</v>
      </c>
      <c r="E371" s="14">
        <f t="shared" si="170"/>
        <v>0</v>
      </c>
      <c r="F371" s="443">
        <f t="shared" si="170"/>
        <v>0</v>
      </c>
      <c r="G371" s="444">
        <f t="shared" si="170"/>
        <v>0</v>
      </c>
      <c r="H371" s="14">
        <f t="shared" si="170"/>
        <v>1530000</v>
      </c>
      <c r="I371" s="445">
        <f t="shared" si="170"/>
        <v>1530000</v>
      </c>
      <c r="J371" s="446">
        <f t="shared" si="170"/>
        <v>0</v>
      </c>
      <c r="K371" s="397">
        <f t="shared" si="160"/>
        <v>100</v>
      </c>
    </row>
    <row r="372" spans="1:11" ht="14.1" customHeight="1" x14ac:dyDescent="0.25">
      <c r="A372" s="601" t="s">
        <v>484</v>
      </c>
      <c r="B372" s="13" t="s">
        <v>67</v>
      </c>
      <c r="C372" s="14">
        <v>1530000</v>
      </c>
      <c r="D372" s="32"/>
      <c r="E372" s="32"/>
      <c r="F372" s="442"/>
      <c r="G372" s="398"/>
      <c r="H372" s="15">
        <v>1530000</v>
      </c>
      <c r="I372" s="395">
        <f>H372+G372</f>
        <v>1530000</v>
      </c>
      <c r="J372" s="396">
        <f>C372-I372</f>
        <v>0</v>
      </c>
      <c r="K372" s="397">
        <f t="shared" si="160"/>
        <v>100</v>
      </c>
    </row>
    <row r="373" spans="1:11" ht="14.1" customHeight="1" thickBot="1" x14ac:dyDescent="0.3">
      <c r="A373" s="610" t="s">
        <v>485</v>
      </c>
      <c r="B373" s="107" t="s">
        <v>486</v>
      </c>
      <c r="C373" s="108">
        <f>C374+C377</f>
        <v>4420000</v>
      </c>
      <c r="D373" s="108">
        <f t="shared" ref="D373:J373" si="171">D374+D377</f>
        <v>0</v>
      </c>
      <c r="E373" s="108">
        <f t="shared" si="171"/>
        <v>0</v>
      </c>
      <c r="F373" s="611">
        <f t="shared" si="171"/>
        <v>0</v>
      </c>
      <c r="G373" s="612">
        <f t="shared" si="171"/>
        <v>1741750</v>
      </c>
      <c r="H373" s="613">
        <f t="shared" si="171"/>
        <v>2678250</v>
      </c>
      <c r="I373" s="614">
        <f t="shared" si="171"/>
        <v>4420000</v>
      </c>
      <c r="J373" s="615">
        <f t="shared" si="171"/>
        <v>0</v>
      </c>
      <c r="K373" s="616">
        <f t="shared" si="160"/>
        <v>100</v>
      </c>
    </row>
    <row r="374" spans="1:11" ht="14.1" customHeight="1" thickBot="1" x14ac:dyDescent="0.3">
      <c r="A374" s="456" t="s">
        <v>487</v>
      </c>
      <c r="B374" s="28" t="s">
        <v>24</v>
      </c>
      <c r="C374" s="29">
        <f>C375</f>
        <v>1140000</v>
      </c>
      <c r="D374" s="29">
        <f t="shared" ref="D374:J375" si="172">D375</f>
        <v>0</v>
      </c>
      <c r="E374" s="29">
        <f t="shared" si="172"/>
        <v>0</v>
      </c>
      <c r="F374" s="430">
        <f t="shared" si="172"/>
        <v>0</v>
      </c>
      <c r="G374" s="431">
        <f t="shared" si="172"/>
        <v>760000</v>
      </c>
      <c r="H374" s="29">
        <f t="shared" si="172"/>
        <v>380000</v>
      </c>
      <c r="I374" s="432">
        <f t="shared" si="172"/>
        <v>1140000</v>
      </c>
      <c r="J374" s="433">
        <f t="shared" si="172"/>
        <v>0</v>
      </c>
      <c r="K374" s="471">
        <f t="shared" si="160"/>
        <v>100</v>
      </c>
    </row>
    <row r="375" spans="1:11" ht="14.1" customHeight="1" x14ac:dyDescent="0.25">
      <c r="A375" s="457" t="s">
        <v>488</v>
      </c>
      <c r="B375" s="30" t="s">
        <v>73</v>
      </c>
      <c r="C375" s="31">
        <f>C376</f>
        <v>1140000</v>
      </c>
      <c r="D375" s="31">
        <f t="shared" si="172"/>
        <v>0</v>
      </c>
      <c r="E375" s="31">
        <f t="shared" si="172"/>
        <v>0</v>
      </c>
      <c r="F375" s="436">
        <f t="shared" si="172"/>
        <v>0</v>
      </c>
      <c r="G375" s="437">
        <f t="shared" si="172"/>
        <v>760000</v>
      </c>
      <c r="H375" s="31">
        <f t="shared" si="172"/>
        <v>380000</v>
      </c>
      <c r="I375" s="438">
        <f t="shared" si="172"/>
        <v>1140000</v>
      </c>
      <c r="J375" s="439">
        <f t="shared" si="172"/>
        <v>0</v>
      </c>
      <c r="K375" s="499">
        <f t="shared" si="160"/>
        <v>100</v>
      </c>
    </row>
    <row r="376" spans="1:11" ht="14.1" customHeight="1" thickBot="1" x14ac:dyDescent="0.3">
      <c r="A376" s="407" t="s">
        <v>489</v>
      </c>
      <c r="B376" s="19" t="s">
        <v>75</v>
      </c>
      <c r="C376" s="20">
        <v>1140000</v>
      </c>
      <c r="D376" s="4"/>
      <c r="E376" s="4"/>
      <c r="F376" s="460"/>
      <c r="G376" s="393">
        <v>760000</v>
      </c>
      <c r="H376" s="50">
        <v>380000</v>
      </c>
      <c r="I376" s="461">
        <f>H376+G376</f>
        <v>1140000</v>
      </c>
      <c r="J376" s="765">
        <f>C376-I376</f>
        <v>0</v>
      </c>
      <c r="K376" s="504">
        <f t="shared" si="160"/>
        <v>100</v>
      </c>
    </row>
    <row r="377" spans="1:11" ht="14.1" customHeight="1" thickBot="1" x14ac:dyDescent="0.3">
      <c r="A377" s="599" t="s">
        <v>490</v>
      </c>
      <c r="B377" s="28" t="s">
        <v>54</v>
      </c>
      <c r="C377" s="29">
        <f t="shared" ref="C377:J377" si="173">C378+C380+C382</f>
        <v>3280000</v>
      </c>
      <c r="D377" s="29">
        <f t="shared" si="173"/>
        <v>0</v>
      </c>
      <c r="E377" s="29">
        <f t="shared" si="173"/>
        <v>0</v>
      </c>
      <c r="F377" s="430">
        <f t="shared" si="173"/>
        <v>0</v>
      </c>
      <c r="G377" s="431">
        <f t="shared" si="173"/>
        <v>981750</v>
      </c>
      <c r="H377" s="29">
        <f t="shared" si="173"/>
        <v>2298250</v>
      </c>
      <c r="I377" s="432">
        <f t="shared" si="173"/>
        <v>3280000</v>
      </c>
      <c r="J377" s="433">
        <f t="shared" si="173"/>
        <v>0</v>
      </c>
      <c r="K377" s="471">
        <f t="shared" si="160"/>
        <v>100</v>
      </c>
    </row>
    <row r="378" spans="1:11" ht="14.1" customHeight="1" x14ac:dyDescent="0.25">
      <c r="A378" s="600" t="s">
        <v>491</v>
      </c>
      <c r="B378" s="30" t="s">
        <v>56</v>
      </c>
      <c r="C378" s="31">
        <f>C379</f>
        <v>530000</v>
      </c>
      <c r="D378" s="31">
        <f t="shared" ref="D378:J378" si="174">D379</f>
        <v>0</v>
      </c>
      <c r="E378" s="31">
        <f t="shared" si="174"/>
        <v>0</v>
      </c>
      <c r="F378" s="436">
        <f t="shared" si="174"/>
        <v>0</v>
      </c>
      <c r="G378" s="437">
        <f t="shared" si="174"/>
        <v>317500</v>
      </c>
      <c r="H378" s="31">
        <f t="shared" si="174"/>
        <v>212500</v>
      </c>
      <c r="I378" s="438">
        <f t="shared" si="174"/>
        <v>530000</v>
      </c>
      <c r="J378" s="439">
        <f t="shared" si="174"/>
        <v>0</v>
      </c>
      <c r="K378" s="440">
        <f t="shared" si="160"/>
        <v>100</v>
      </c>
    </row>
    <row r="379" spans="1:11" ht="14.1" customHeight="1" x14ac:dyDescent="0.25">
      <c r="A379" s="601" t="s">
        <v>492</v>
      </c>
      <c r="B379" s="13" t="s">
        <v>58</v>
      </c>
      <c r="C379" s="14">
        <v>530000</v>
      </c>
      <c r="D379" s="32"/>
      <c r="E379" s="32"/>
      <c r="F379" s="442"/>
      <c r="G379" s="398">
        <v>317500</v>
      </c>
      <c r="H379" s="15">
        <v>212500</v>
      </c>
      <c r="I379" s="395">
        <f>H379+G379</f>
        <v>530000</v>
      </c>
      <c r="J379" s="396">
        <f>C379-I379</f>
        <v>0</v>
      </c>
      <c r="K379" s="397">
        <f t="shared" si="160"/>
        <v>100</v>
      </c>
    </row>
    <row r="380" spans="1:11" ht="14.1" customHeight="1" x14ac:dyDescent="0.25">
      <c r="A380" s="601" t="s">
        <v>493</v>
      </c>
      <c r="B380" s="13" t="s">
        <v>61</v>
      </c>
      <c r="C380" s="14">
        <f>C381</f>
        <v>300000</v>
      </c>
      <c r="D380" s="14">
        <f t="shared" ref="D380:K380" si="175">D381</f>
        <v>0</v>
      </c>
      <c r="E380" s="14">
        <f t="shared" si="175"/>
        <v>0</v>
      </c>
      <c r="F380" s="14">
        <f t="shared" si="175"/>
        <v>0</v>
      </c>
      <c r="G380" s="14">
        <f t="shared" si="175"/>
        <v>51750</v>
      </c>
      <c r="H380" s="14">
        <f t="shared" si="175"/>
        <v>248250</v>
      </c>
      <c r="I380" s="14">
        <f t="shared" si="175"/>
        <v>300000</v>
      </c>
      <c r="J380" s="14">
        <f t="shared" si="175"/>
        <v>0</v>
      </c>
      <c r="K380" s="14">
        <f t="shared" si="175"/>
        <v>100</v>
      </c>
    </row>
    <row r="381" spans="1:11" ht="14.1" customHeight="1" x14ac:dyDescent="0.25">
      <c r="A381" s="601" t="s">
        <v>494</v>
      </c>
      <c r="B381" s="13" t="s">
        <v>81</v>
      </c>
      <c r="C381" s="14">
        <v>300000</v>
      </c>
      <c r="D381" s="32"/>
      <c r="E381" s="32"/>
      <c r="F381" s="442"/>
      <c r="G381" s="398">
        <v>51750</v>
      </c>
      <c r="H381" s="15">
        <f>139500+108750</f>
        <v>248250</v>
      </c>
      <c r="I381" s="395">
        <f>H381+G381</f>
        <v>300000</v>
      </c>
      <c r="J381" s="396">
        <f>C381-I381</f>
        <v>0</v>
      </c>
      <c r="K381" s="397">
        <f t="shared" si="160"/>
        <v>100</v>
      </c>
    </row>
    <row r="382" spans="1:11" ht="14.1" customHeight="1" x14ac:dyDescent="0.25">
      <c r="A382" s="601" t="s">
        <v>495</v>
      </c>
      <c r="B382" s="13" t="s">
        <v>65</v>
      </c>
      <c r="C382" s="14">
        <f>C383</f>
        <v>2450000</v>
      </c>
      <c r="D382" s="14">
        <f t="shared" ref="D382:J382" si="176">D383</f>
        <v>0</v>
      </c>
      <c r="E382" s="14">
        <f t="shared" si="176"/>
        <v>0</v>
      </c>
      <c r="F382" s="443">
        <f t="shared" si="176"/>
        <v>0</v>
      </c>
      <c r="G382" s="444">
        <f t="shared" si="176"/>
        <v>612500</v>
      </c>
      <c r="H382" s="14">
        <f t="shared" si="176"/>
        <v>1837500</v>
      </c>
      <c r="I382" s="445">
        <f t="shared" si="176"/>
        <v>2450000</v>
      </c>
      <c r="J382" s="446">
        <f t="shared" si="176"/>
        <v>0</v>
      </c>
      <c r="K382" s="397">
        <f t="shared" si="160"/>
        <v>100</v>
      </c>
    </row>
    <row r="383" spans="1:11" ht="14.1" customHeight="1" x14ac:dyDescent="0.25">
      <c r="A383" s="601" t="s">
        <v>496</v>
      </c>
      <c r="B383" s="13" t="s">
        <v>103</v>
      </c>
      <c r="C383" s="14">
        <v>2450000</v>
      </c>
      <c r="D383" s="32"/>
      <c r="E383" s="32"/>
      <c r="F383" s="442"/>
      <c r="G383" s="398">
        <v>612500</v>
      </c>
      <c r="H383" s="15">
        <v>1837500</v>
      </c>
      <c r="I383" s="395">
        <f>H383+G383</f>
        <v>2450000</v>
      </c>
      <c r="J383" s="396">
        <f>C383-I383</f>
        <v>0</v>
      </c>
      <c r="K383" s="397">
        <f t="shared" si="160"/>
        <v>100</v>
      </c>
    </row>
    <row r="384" spans="1:11" ht="14.1" customHeight="1" x14ac:dyDescent="0.25">
      <c r="A384" s="448" t="s">
        <v>497</v>
      </c>
      <c r="B384" s="46" t="s">
        <v>498</v>
      </c>
      <c r="C384" s="47">
        <f t="shared" ref="C384:J384" si="177">C385+C393</f>
        <v>6800000</v>
      </c>
      <c r="D384" s="47">
        <f t="shared" si="177"/>
        <v>0</v>
      </c>
      <c r="E384" s="47">
        <f t="shared" si="177"/>
        <v>0</v>
      </c>
      <c r="F384" s="449">
        <f t="shared" si="177"/>
        <v>0</v>
      </c>
      <c r="G384" s="450">
        <f t="shared" si="177"/>
        <v>6800000</v>
      </c>
      <c r="H384" s="48">
        <f t="shared" si="177"/>
        <v>0</v>
      </c>
      <c r="I384" s="451">
        <f t="shared" si="177"/>
        <v>6800000</v>
      </c>
      <c r="J384" s="452">
        <f t="shared" si="177"/>
        <v>0</v>
      </c>
      <c r="K384" s="453">
        <f t="shared" si="160"/>
        <v>100</v>
      </c>
    </row>
    <row r="385" spans="1:11" ht="14.1" customHeight="1" thickBot="1" x14ac:dyDescent="0.3">
      <c r="A385" s="423" t="s">
        <v>499</v>
      </c>
      <c r="B385" s="26" t="s">
        <v>500</v>
      </c>
      <c r="C385" s="27">
        <f>C386</f>
        <v>2000000</v>
      </c>
      <c r="D385" s="27">
        <f t="shared" ref="D385:J385" si="178">D386</f>
        <v>0</v>
      </c>
      <c r="E385" s="27">
        <f t="shared" si="178"/>
        <v>0</v>
      </c>
      <c r="F385" s="424">
        <f t="shared" si="178"/>
        <v>0</v>
      </c>
      <c r="G385" s="463">
        <f t="shared" si="178"/>
        <v>2000000</v>
      </c>
      <c r="H385" s="52">
        <f t="shared" si="178"/>
        <v>0</v>
      </c>
      <c r="I385" s="464">
        <f t="shared" si="178"/>
        <v>2000000</v>
      </c>
      <c r="J385" s="465">
        <f t="shared" si="178"/>
        <v>0</v>
      </c>
      <c r="K385" s="428">
        <f t="shared" si="160"/>
        <v>100</v>
      </c>
    </row>
    <row r="386" spans="1:11" ht="14.1" customHeight="1" thickBot="1" x14ac:dyDescent="0.3">
      <c r="A386" s="599" t="s">
        <v>501</v>
      </c>
      <c r="B386" s="28" t="s">
        <v>54</v>
      </c>
      <c r="C386" s="29">
        <f>C387+C389+C391</f>
        <v>2000000</v>
      </c>
      <c r="D386" s="29">
        <f t="shared" ref="D386:J386" si="179">D387+D389+D391</f>
        <v>0</v>
      </c>
      <c r="E386" s="29">
        <f t="shared" si="179"/>
        <v>0</v>
      </c>
      <c r="F386" s="430">
        <f t="shared" si="179"/>
        <v>0</v>
      </c>
      <c r="G386" s="431">
        <f t="shared" si="179"/>
        <v>2000000</v>
      </c>
      <c r="H386" s="29">
        <f t="shared" si="179"/>
        <v>0</v>
      </c>
      <c r="I386" s="432">
        <f t="shared" si="179"/>
        <v>2000000</v>
      </c>
      <c r="J386" s="433">
        <f t="shared" si="179"/>
        <v>0</v>
      </c>
      <c r="K386" s="471">
        <f t="shared" si="160"/>
        <v>100</v>
      </c>
    </row>
    <row r="387" spans="1:11" ht="14.1" customHeight="1" x14ac:dyDescent="0.25">
      <c r="A387" s="600" t="s">
        <v>502</v>
      </c>
      <c r="B387" s="30" t="s">
        <v>56</v>
      </c>
      <c r="C387" s="31">
        <f>C388</f>
        <v>525000</v>
      </c>
      <c r="D387" s="31">
        <f t="shared" ref="D387:J387" si="180">D388</f>
        <v>0</v>
      </c>
      <c r="E387" s="31">
        <f t="shared" si="180"/>
        <v>0</v>
      </c>
      <c r="F387" s="436">
        <f t="shared" si="180"/>
        <v>0</v>
      </c>
      <c r="G387" s="437">
        <f t="shared" si="180"/>
        <v>525000</v>
      </c>
      <c r="H387" s="31">
        <f t="shared" si="180"/>
        <v>0</v>
      </c>
      <c r="I387" s="438">
        <f t="shared" si="180"/>
        <v>525000</v>
      </c>
      <c r="J387" s="439">
        <f t="shared" si="180"/>
        <v>0</v>
      </c>
      <c r="K387" s="440">
        <f t="shared" si="160"/>
        <v>100</v>
      </c>
    </row>
    <row r="388" spans="1:11" ht="14.1" customHeight="1" x14ac:dyDescent="0.25">
      <c r="A388" s="601" t="s">
        <v>503</v>
      </c>
      <c r="B388" s="13" t="s">
        <v>58</v>
      </c>
      <c r="C388" s="14">
        <v>525000</v>
      </c>
      <c r="D388" s="2"/>
      <c r="E388" s="2"/>
      <c r="F388" s="479"/>
      <c r="G388" s="398">
        <v>525000</v>
      </c>
      <c r="H388" s="15"/>
      <c r="I388" s="395">
        <f>H388+G388</f>
        <v>525000</v>
      </c>
      <c r="J388" s="396">
        <f>C388-I388</f>
        <v>0</v>
      </c>
      <c r="K388" s="397">
        <f t="shared" si="160"/>
        <v>100</v>
      </c>
    </row>
    <row r="389" spans="1:11" ht="14.1" customHeight="1" x14ac:dyDescent="0.25">
      <c r="A389" s="601" t="s">
        <v>504</v>
      </c>
      <c r="B389" s="13" t="s">
        <v>61</v>
      </c>
      <c r="C389" s="14">
        <f>C390</f>
        <v>200000</v>
      </c>
      <c r="D389" s="14">
        <f t="shared" ref="D389:J389" si="181">D390</f>
        <v>0</v>
      </c>
      <c r="E389" s="14">
        <f t="shared" si="181"/>
        <v>0</v>
      </c>
      <c r="F389" s="443">
        <f t="shared" si="181"/>
        <v>0</v>
      </c>
      <c r="G389" s="444">
        <f t="shared" si="181"/>
        <v>200000</v>
      </c>
      <c r="H389" s="14">
        <f t="shared" si="181"/>
        <v>0</v>
      </c>
      <c r="I389" s="445">
        <f t="shared" si="181"/>
        <v>200000</v>
      </c>
      <c r="J389" s="446">
        <f t="shared" si="181"/>
        <v>0</v>
      </c>
      <c r="K389" s="397">
        <f t="shared" si="160"/>
        <v>100</v>
      </c>
    </row>
    <row r="390" spans="1:11" ht="14.1" customHeight="1" x14ac:dyDescent="0.25">
      <c r="A390" s="601" t="s">
        <v>505</v>
      </c>
      <c r="B390" s="13" t="s">
        <v>81</v>
      </c>
      <c r="C390" s="14">
        <v>200000</v>
      </c>
      <c r="D390" s="32"/>
      <c r="E390" s="32"/>
      <c r="F390" s="442"/>
      <c r="G390" s="398">
        <v>200000</v>
      </c>
      <c r="H390" s="15"/>
      <c r="I390" s="395">
        <f>H390+G390</f>
        <v>200000</v>
      </c>
      <c r="J390" s="396">
        <f>C390-I390</f>
        <v>0</v>
      </c>
      <c r="K390" s="397">
        <f t="shared" si="160"/>
        <v>100</v>
      </c>
    </row>
    <row r="391" spans="1:11" ht="14.1" customHeight="1" x14ac:dyDescent="0.25">
      <c r="A391" s="601" t="s">
        <v>506</v>
      </c>
      <c r="B391" s="13" t="s">
        <v>65</v>
      </c>
      <c r="C391" s="14">
        <f>C392</f>
        <v>1275000</v>
      </c>
      <c r="D391" s="14">
        <f t="shared" ref="D391:J391" si="182">D392</f>
        <v>0</v>
      </c>
      <c r="E391" s="14">
        <f t="shared" si="182"/>
        <v>0</v>
      </c>
      <c r="F391" s="443">
        <f t="shared" si="182"/>
        <v>0</v>
      </c>
      <c r="G391" s="444">
        <f t="shared" si="182"/>
        <v>1275000</v>
      </c>
      <c r="H391" s="14">
        <f t="shared" si="182"/>
        <v>0</v>
      </c>
      <c r="I391" s="445">
        <f t="shared" si="182"/>
        <v>1275000</v>
      </c>
      <c r="J391" s="446">
        <f t="shared" si="182"/>
        <v>0</v>
      </c>
      <c r="K391" s="397">
        <f t="shared" si="160"/>
        <v>100</v>
      </c>
    </row>
    <row r="392" spans="1:11" ht="14.1" customHeight="1" x14ac:dyDescent="0.25">
      <c r="A392" s="601" t="s">
        <v>507</v>
      </c>
      <c r="B392" s="13" t="s">
        <v>103</v>
      </c>
      <c r="C392" s="14">
        <v>1275000</v>
      </c>
      <c r="D392" s="32"/>
      <c r="E392" s="32"/>
      <c r="F392" s="442"/>
      <c r="G392" s="398">
        <v>1275000</v>
      </c>
      <c r="H392" s="15"/>
      <c r="I392" s="395">
        <f>H392+G392</f>
        <v>1275000</v>
      </c>
      <c r="J392" s="396">
        <f>C392-I392</f>
        <v>0</v>
      </c>
      <c r="K392" s="397">
        <f t="shared" si="160"/>
        <v>100</v>
      </c>
    </row>
    <row r="393" spans="1:11" ht="14.1" customHeight="1" thickBot="1" x14ac:dyDescent="0.3">
      <c r="A393" s="423" t="s">
        <v>508</v>
      </c>
      <c r="B393" s="26" t="s">
        <v>509</v>
      </c>
      <c r="C393" s="27">
        <f>C394+C404</f>
        <v>4800000</v>
      </c>
      <c r="D393" s="27">
        <f t="shared" ref="D393:J393" si="183">D394+D404</f>
        <v>0</v>
      </c>
      <c r="E393" s="27">
        <f t="shared" si="183"/>
        <v>0</v>
      </c>
      <c r="F393" s="424">
        <f t="shared" si="183"/>
        <v>0</v>
      </c>
      <c r="G393" s="425">
        <f t="shared" si="183"/>
        <v>4800000</v>
      </c>
      <c r="H393" s="27">
        <f t="shared" si="183"/>
        <v>0</v>
      </c>
      <c r="I393" s="426">
        <f t="shared" si="183"/>
        <v>4800000</v>
      </c>
      <c r="J393" s="427">
        <f t="shared" si="183"/>
        <v>0</v>
      </c>
      <c r="K393" s="413">
        <f t="shared" si="160"/>
        <v>100</v>
      </c>
    </row>
    <row r="394" spans="1:11" ht="14.1" customHeight="1" thickBot="1" x14ac:dyDescent="0.3">
      <c r="A394" s="456" t="s">
        <v>510</v>
      </c>
      <c r="B394" s="28" t="s">
        <v>24</v>
      </c>
      <c r="C394" s="29">
        <f>C395</f>
        <v>625000</v>
      </c>
      <c r="D394" s="29">
        <f t="shared" ref="D394:J395" si="184">D395</f>
        <v>0</v>
      </c>
      <c r="E394" s="29">
        <f t="shared" si="184"/>
        <v>0</v>
      </c>
      <c r="F394" s="430">
        <f t="shared" si="184"/>
        <v>0</v>
      </c>
      <c r="G394" s="431">
        <f t="shared" si="184"/>
        <v>625000</v>
      </c>
      <c r="H394" s="29">
        <f t="shared" si="184"/>
        <v>0</v>
      </c>
      <c r="I394" s="432">
        <f t="shared" si="184"/>
        <v>625000</v>
      </c>
      <c r="J394" s="433">
        <f t="shared" si="184"/>
        <v>0</v>
      </c>
      <c r="K394" s="471">
        <f t="shared" si="160"/>
        <v>100</v>
      </c>
    </row>
    <row r="395" spans="1:11" ht="14.1" customHeight="1" x14ac:dyDescent="0.25">
      <c r="A395" s="457" t="s">
        <v>511</v>
      </c>
      <c r="B395" s="30" t="s">
        <v>73</v>
      </c>
      <c r="C395" s="31">
        <f>C396</f>
        <v>625000</v>
      </c>
      <c r="D395" s="31">
        <f t="shared" si="184"/>
        <v>0</v>
      </c>
      <c r="E395" s="31">
        <f t="shared" si="184"/>
        <v>0</v>
      </c>
      <c r="F395" s="436">
        <f t="shared" si="184"/>
        <v>0</v>
      </c>
      <c r="G395" s="437">
        <f t="shared" si="184"/>
        <v>625000</v>
      </c>
      <c r="H395" s="31">
        <f t="shared" si="184"/>
        <v>0</v>
      </c>
      <c r="I395" s="438">
        <f t="shared" si="184"/>
        <v>625000</v>
      </c>
      <c r="J395" s="439">
        <f t="shared" si="184"/>
        <v>0</v>
      </c>
      <c r="K395" s="440">
        <f t="shared" si="160"/>
        <v>100</v>
      </c>
    </row>
    <row r="396" spans="1:11" ht="14.1" customHeight="1" x14ac:dyDescent="0.25">
      <c r="A396" s="407" t="s">
        <v>512</v>
      </c>
      <c r="B396" s="19" t="s">
        <v>75</v>
      </c>
      <c r="C396" s="20">
        <v>625000</v>
      </c>
      <c r="D396" s="4"/>
      <c r="E396" s="4"/>
      <c r="F396" s="460"/>
      <c r="G396" s="393">
        <v>625000</v>
      </c>
      <c r="H396" s="50"/>
      <c r="I396" s="461">
        <f>H396+G396</f>
        <v>625000</v>
      </c>
      <c r="J396" s="462">
        <f>C396-I396</f>
        <v>0</v>
      </c>
      <c r="K396" s="413">
        <f t="shared" ref="K396:K433" si="185">I396/C396*100</f>
        <v>100</v>
      </c>
    </row>
    <row r="397" spans="1:11" ht="14.1" customHeight="1" x14ac:dyDescent="0.25">
      <c r="A397" s="34"/>
      <c r="B397" s="34"/>
      <c r="C397" s="35"/>
      <c r="D397" s="96"/>
      <c r="E397" s="96"/>
      <c r="F397" s="96"/>
      <c r="G397" s="37"/>
      <c r="H397" s="37"/>
      <c r="I397" s="37"/>
      <c r="J397" s="38"/>
      <c r="K397" s="39"/>
    </row>
    <row r="398" spans="1:11" ht="14.1" customHeight="1" x14ac:dyDescent="0.25">
      <c r="A398" s="40"/>
      <c r="B398" s="40"/>
      <c r="C398" s="41"/>
      <c r="D398" s="97"/>
      <c r="E398" s="97"/>
      <c r="F398" s="97"/>
      <c r="G398" s="43"/>
      <c r="H398" s="43"/>
      <c r="I398" s="43"/>
      <c r="J398" s="44"/>
      <c r="K398" s="45"/>
    </row>
    <row r="399" spans="1:11" ht="14.1" customHeight="1" x14ac:dyDescent="0.25">
      <c r="A399" s="40"/>
      <c r="B399" s="40"/>
      <c r="C399" s="41"/>
      <c r="D399" s="97"/>
      <c r="E399" s="97"/>
      <c r="F399" s="97"/>
      <c r="G399" s="43"/>
      <c r="H399" s="43"/>
      <c r="I399" s="43"/>
      <c r="J399" s="44"/>
      <c r="K399" s="45"/>
    </row>
    <row r="400" spans="1:11" ht="14.1" customHeight="1" x14ac:dyDescent="0.25">
      <c r="A400" s="40"/>
      <c r="B400" s="40"/>
      <c r="C400" s="41"/>
      <c r="D400" s="97"/>
      <c r="E400" s="97"/>
      <c r="F400" s="97"/>
      <c r="G400" s="43"/>
      <c r="H400" s="43"/>
      <c r="I400" s="43"/>
      <c r="J400" s="44"/>
      <c r="K400" s="45"/>
    </row>
    <row r="401" spans="1:11" ht="14.1" customHeight="1" x14ac:dyDescent="0.25">
      <c r="A401" s="40"/>
      <c r="B401" s="40"/>
      <c r="C401" s="41"/>
      <c r="D401" s="97"/>
      <c r="E401" s="97"/>
      <c r="F401" s="97"/>
      <c r="G401" s="43"/>
      <c r="H401" s="43"/>
      <c r="I401" s="43"/>
      <c r="J401" s="44"/>
      <c r="K401" s="45"/>
    </row>
    <row r="402" spans="1:11" ht="14.1" customHeight="1" x14ac:dyDescent="0.25">
      <c r="A402" s="40"/>
      <c r="B402" s="40"/>
      <c r="C402" s="41"/>
      <c r="D402" s="42"/>
      <c r="E402" s="42"/>
      <c r="F402" s="42"/>
      <c r="G402" s="43"/>
      <c r="H402" s="43"/>
      <c r="I402" s="43"/>
      <c r="J402" s="44"/>
      <c r="K402" s="45">
        <v>11</v>
      </c>
    </row>
    <row r="403" spans="1:11" ht="14.1" customHeight="1" thickBot="1" x14ac:dyDescent="0.3">
      <c r="A403" s="321" t="s">
        <v>740</v>
      </c>
      <c r="B403" s="322">
        <v>2</v>
      </c>
      <c r="C403" s="323" t="s">
        <v>741</v>
      </c>
      <c r="D403" s="323" t="s">
        <v>742</v>
      </c>
      <c r="E403" s="323" t="s">
        <v>743</v>
      </c>
      <c r="F403" s="324" t="s">
        <v>744</v>
      </c>
      <c r="G403" s="325">
        <v>7</v>
      </c>
      <c r="H403" s="326">
        <v>8</v>
      </c>
      <c r="I403" s="327">
        <v>9</v>
      </c>
      <c r="J403" s="328">
        <v>10</v>
      </c>
      <c r="K403" s="329">
        <v>11</v>
      </c>
    </row>
    <row r="404" spans="1:11" ht="14.1" customHeight="1" thickBot="1" x14ac:dyDescent="0.3">
      <c r="A404" s="456" t="s">
        <v>513</v>
      </c>
      <c r="B404" s="28" t="s">
        <v>54</v>
      </c>
      <c r="C404" s="29">
        <f>C405+C407+C409+C412+C415</f>
        <v>4175000</v>
      </c>
      <c r="D404" s="29">
        <f t="shared" ref="D404:J404" si="186">D405+D407+D409+D412+D415</f>
        <v>0</v>
      </c>
      <c r="E404" s="29">
        <f t="shared" si="186"/>
        <v>0</v>
      </c>
      <c r="F404" s="430">
        <f t="shared" si="186"/>
        <v>0</v>
      </c>
      <c r="G404" s="431">
        <f t="shared" si="186"/>
        <v>4175000</v>
      </c>
      <c r="H404" s="29">
        <f t="shared" si="186"/>
        <v>0</v>
      </c>
      <c r="I404" s="432">
        <f t="shared" si="186"/>
        <v>4175000</v>
      </c>
      <c r="J404" s="433">
        <f t="shared" si="186"/>
        <v>0</v>
      </c>
      <c r="K404" s="471">
        <f t="shared" si="185"/>
        <v>100</v>
      </c>
    </row>
    <row r="405" spans="1:11" ht="14.1" customHeight="1" x14ac:dyDescent="0.25">
      <c r="A405" s="457" t="s">
        <v>514</v>
      </c>
      <c r="B405" s="30" t="s">
        <v>56</v>
      </c>
      <c r="C405" s="31">
        <f>C406</f>
        <v>480000</v>
      </c>
      <c r="D405" s="31">
        <f t="shared" ref="D405:J405" si="187">D406</f>
        <v>0</v>
      </c>
      <c r="E405" s="31">
        <f t="shared" si="187"/>
        <v>0</v>
      </c>
      <c r="F405" s="436">
        <f t="shared" si="187"/>
        <v>0</v>
      </c>
      <c r="G405" s="437">
        <f t="shared" si="187"/>
        <v>480000</v>
      </c>
      <c r="H405" s="31">
        <f t="shared" si="187"/>
        <v>0</v>
      </c>
      <c r="I405" s="438">
        <f t="shared" si="187"/>
        <v>480000</v>
      </c>
      <c r="J405" s="439">
        <f t="shared" si="187"/>
        <v>0</v>
      </c>
      <c r="K405" s="440">
        <f t="shared" si="185"/>
        <v>100</v>
      </c>
    </row>
    <row r="406" spans="1:11" ht="14.1" customHeight="1" x14ac:dyDescent="0.25">
      <c r="A406" s="390" t="s">
        <v>515</v>
      </c>
      <c r="B406" s="13" t="s">
        <v>58</v>
      </c>
      <c r="C406" s="14">
        <v>480000</v>
      </c>
      <c r="D406" s="2"/>
      <c r="E406" s="2"/>
      <c r="F406" s="479"/>
      <c r="G406" s="398">
        <v>480000</v>
      </c>
      <c r="H406" s="15"/>
      <c r="I406" s="466">
        <f>H406+G406</f>
        <v>480000</v>
      </c>
      <c r="J406" s="482">
        <f>C406-I406</f>
        <v>0</v>
      </c>
      <c r="K406" s="397">
        <f t="shared" si="185"/>
        <v>100</v>
      </c>
    </row>
    <row r="407" spans="1:11" ht="14.1" customHeight="1" x14ac:dyDescent="0.25">
      <c r="A407" s="390" t="s">
        <v>516</v>
      </c>
      <c r="B407" s="13" t="s">
        <v>517</v>
      </c>
      <c r="C407" s="14">
        <f>C408</f>
        <v>200000</v>
      </c>
      <c r="D407" s="14">
        <f t="shared" ref="D407:J407" si="188">D408</f>
        <v>0</v>
      </c>
      <c r="E407" s="14">
        <f t="shared" si="188"/>
        <v>0</v>
      </c>
      <c r="F407" s="443">
        <f t="shared" si="188"/>
        <v>0</v>
      </c>
      <c r="G407" s="444">
        <f t="shared" si="188"/>
        <v>200000</v>
      </c>
      <c r="H407" s="14">
        <f t="shared" si="188"/>
        <v>0</v>
      </c>
      <c r="I407" s="445">
        <f t="shared" si="188"/>
        <v>200000</v>
      </c>
      <c r="J407" s="446">
        <f t="shared" si="188"/>
        <v>0</v>
      </c>
      <c r="K407" s="397">
        <f t="shared" si="185"/>
        <v>100</v>
      </c>
    </row>
    <row r="408" spans="1:11" ht="14.1" customHeight="1" x14ac:dyDescent="0.25">
      <c r="A408" s="390" t="s">
        <v>518</v>
      </c>
      <c r="B408" s="13" t="s">
        <v>519</v>
      </c>
      <c r="C408" s="14">
        <v>200000</v>
      </c>
      <c r="D408" s="2"/>
      <c r="E408" s="2"/>
      <c r="F408" s="479"/>
      <c r="G408" s="398">
        <v>200000</v>
      </c>
      <c r="H408" s="15"/>
      <c r="I408" s="466">
        <f>H408+G408</f>
        <v>200000</v>
      </c>
      <c r="J408" s="482">
        <f>C408-I408</f>
        <v>0</v>
      </c>
      <c r="K408" s="397">
        <f t="shared" si="185"/>
        <v>100</v>
      </c>
    </row>
    <row r="409" spans="1:11" ht="14.1" customHeight="1" x14ac:dyDescent="0.25">
      <c r="A409" s="390" t="s">
        <v>520</v>
      </c>
      <c r="B409" s="13" t="s">
        <v>61</v>
      </c>
      <c r="C409" s="14">
        <f>C410+C411</f>
        <v>400000</v>
      </c>
      <c r="D409" s="14">
        <f t="shared" ref="D409:J409" si="189">D410+D411</f>
        <v>0</v>
      </c>
      <c r="E409" s="14">
        <f t="shared" si="189"/>
        <v>0</v>
      </c>
      <c r="F409" s="443">
        <f t="shared" si="189"/>
        <v>0</v>
      </c>
      <c r="G409" s="444">
        <f t="shared" si="189"/>
        <v>400000</v>
      </c>
      <c r="H409" s="14">
        <f t="shared" si="189"/>
        <v>0</v>
      </c>
      <c r="I409" s="445">
        <f t="shared" si="189"/>
        <v>400000</v>
      </c>
      <c r="J409" s="446">
        <f t="shared" si="189"/>
        <v>0</v>
      </c>
      <c r="K409" s="397">
        <f t="shared" si="185"/>
        <v>100</v>
      </c>
    </row>
    <row r="410" spans="1:11" ht="14.1" customHeight="1" x14ac:dyDescent="0.25">
      <c r="A410" s="390" t="s">
        <v>521</v>
      </c>
      <c r="B410" s="13" t="s">
        <v>81</v>
      </c>
      <c r="C410" s="14">
        <v>300000</v>
      </c>
      <c r="D410" s="2"/>
      <c r="E410" s="2"/>
      <c r="F410" s="479"/>
      <c r="G410" s="398">
        <v>300000</v>
      </c>
      <c r="H410" s="15"/>
      <c r="I410" s="466">
        <f>H410+G410</f>
        <v>300000</v>
      </c>
      <c r="J410" s="482">
        <f>C410-I410</f>
        <v>0</v>
      </c>
      <c r="K410" s="397">
        <f t="shared" si="185"/>
        <v>100</v>
      </c>
    </row>
    <row r="411" spans="1:11" ht="14.1" customHeight="1" x14ac:dyDescent="0.25">
      <c r="A411" s="390" t="s">
        <v>522</v>
      </c>
      <c r="B411" s="13" t="s">
        <v>409</v>
      </c>
      <c r="C411" s="14">
        <v>100000</v>
      </c>
      <c r="D411" s="2"/>
      <c r="E411" s="2"/>
      <c r="F411" s="479"/>
      <c r="G411" s="398">
        <v>100000</v>
      </c>
      <c r="H411" s="15"/>
      <c r="I411" s="466">
        <f>H411+G411</f>
        <v>100000</v>
      </c>
      <c r="J411" s="482">
        <f>C411-I411</f>
        <v>0</v>
      </c>
      <c r="K411" s="397">
        <f t="shared" si="185"/>
        <v>100</v>
      </c>
    </row>
    <row r="412" spans="1:11" ht="14.1" customHeight="1" x14ac:dyDescent="0.25">
      <c r="A412" s="390" t="s">
        <v>523</v>
      </c>
      <c r="B412" s="13" t="s">
        <v>524</v>
      </c>
      <c r="C412" s="14">
        <f>C413+C414</f>
        <v>800000</v>
      </c>
      <c r="D412" s="14">
        <f t="shared" ref="D412:J412" si="190">D413+D414</f>
        <v>0</v>
      </c>
      <c r="E412" s="14">
        <f t="shared" si="190"/>
        <v>0</v>
      </c>
      <c r="F412" s="443">
        <f t="shared" si="190"/>
        <v>0</v>
      </c>
      <c r="G412" s="444">
        <f t="shared" si="190"/>
        <v>800000</v>
      </c>
      <c r="H412" s="14">
        <f t="shared" si="190"/>
        <v>0</v>
      </c>
      <c r="I412" s="445">
        <f t="shared" si="190"/>
        <v>800000</v>
      </c>
      <c r="J412" s="446">
        <f t="shared" si="190"/>
        <v>0</v>
      </c>
      <c r="K412" s="397">
        <f t="shared" si="185"/>
        <v>100</v>
      </c>
    </row>
    <row r="413" spans="1:11" ht="14.1" customHeight="1" x14ac:dyDescent="0.25">
      <c r="A413" s="390" t="s">
        <v>525</v>
      </c>
      <c r="B413" s="13" t="s">
        <v>526</v>
      </c>
      <c r="C413" s="14">
        <v>500000</v>
      </c>
      <c r="D413" s="2"/>
      <c r="E413" s="2"/>
      <c r="F413" s="479"/>
      <c r="G413" s="398">
        <v>500000</v>
      </c>
      <c r="H413" s="15"/>
      <c r="I413" s="466">
        <f>H413+G413</f>
        <v>500000</v>
      </c>
      <c r="J413" s="482">
        <f>C413-I413</f>
        <v>0</v>
      </c>
      <c r="K413" s="397">
        <f t="shared" si="185"/>
        <v>100</v>
      </c>
    </row>
    <row r="414" spans="1:11" ht="14.1" customHeight="1" x14ac:dyDescent="0.25">
      <c r="A414" s="390" t="s">
        <v>527</v>
      </c>
      <c r="B414" s="13" t="s">
        <v>528</v>
      </c>
      <c r="C414" s="14">
        <v>300000</v>
      </c>
      <c r="D414" s="2"/>
      <c r="E414" s="2"/>
      <c r="F414" s="479"/>
      <c r="G414" s="398">
        <v>300000</v>
      </c>
      <c r="H414" s="15"/>
      <c r="I414" s="466">
        <f>H414+G414</f>
        <v>300000</v>
      </c>
      <c r="J414" s="482">
        <f>C414-I414</f>
        <v>0</v>
      </c>
      <c r="K414" s="397">
        <f t="shared" si="185"/>
        <v>100</v>
      </c>
    </row>
    <row r="415" spans="1:11" ht="14.1" customHeight="1" x14ac:dyDescent="0.25">
      <c r="A415" s="390" t="s">
        <v>529</v>
      </c>
      <c r="B415" s="13" t="s">
        <v>65</v>
      </c>
      <c r="C415" s="14">
        <f>C416</f>
        <v>2295000</v>
      </c>
      <c r="D415" s="14">
        <f t="shared" ref="D415:J415" si="191">D416</f>
        <v>0</v>
      </c>
      <c r="E415" s="14">
        <f t="shared" si="191"/>
        <v>0</v>
      </c>
      <c r="F415" s="443">
        <f t="shared" si="191"/>
        <v>0</v>
      </c>
      <c r="G415" s="444">
        <f t="shared" si="191"/>
        <v>2295000</v>
      </c>
      <c r="H415" s="14">
        <f t="shared" si="191"/>
        <v>0</v>
      </c>
      <c r="I415" s="445">
        <f t="shared" si="191"/>
        <v>2295000</v>
      </c>
      <c r="J415" s="446">
        <f t="shared" si="191"/>
        <v>0</v>
      </c>
      <c r="K415" s="397">
        <f t="shared" si="185"/>
        <v>100</v>
      </c>
    </row>
    <row r="416" spans="1:11" ht="14.1" customHeight="1" x14ac:dyDescent="0.25">
      <c r="A416" s="390" t="s">
        <v>530</v>
      </c>
      <c r="B416" s="13" t="s">
        <v>103</v>
      </c>
      <c r="C416" s="14">
        <v>2295000</v>
      </c>
      <c r="D416" s="32"/>
      <c r="E416" s="32"/>
      <c r="F416" s="442"/>
      <c r="G416" s="398">
        <v>2295000</v>
      </c>
      <c r="H416" s="15"/>
      <c r="I416" s="466">
        <f>H416+G416</f>
        <v>2295000</v>
      </c>
      <c r="J416" s="396">
        <f>C416-I416</f>
        <v>0</v>
      </c>
      <c r="K416" s="397">
        <f t="shared" si="185"/>
        <v>100</v>
      </c>
    </row>
    <row r="417" spans="1:11" ht="14.1" customHeight="1" x14ac:dyDescent="0.25">
      <c r="A417" s="448" t="s">
        <v>531</v>
      </c>
      <c r="B417" s="46" t="s">
        <v>532</v>
      </c>
      <c r="C417" s="47">
        <f t="shared" ref="C417:J417" si="192">C418+C426</f>
        <v>5000000</v>
      </c>
      <c r="D417" s="47">
        <f t="shared" si="192"/>
        <v>0</v>
      </c>
      <c r="E417" s="47">
        <f t="shared" si="192"/>
        <v>0</v>
      </c>
      <c r="F417" s="449">
        <f t="shared" si="192"/>
        <v>0</v>
      </c>
      <c r="G417" s="450">
        <f t="shared" si="192"/>
        <v>938750</v>
      </c>
      <c r="H417" s="48">
        <f t="shared" si="192"/>
        <v>4061000</v>
      </c>
      <c r="I417" s="451">
        <f t="shared" si="192"/>
        <v>4999750</v>
      </c>
      <c r="J417" s="452">
        <f t="shared" si="192"/>
        <v>250</v>
      </c>
      <c r="K417" s="453">
        <f t="shared" si="185"/>
        <v>99.995000000000005</v>
      </c>
    </row>
    <row r="418" spans="1:11" ht="14.1" customHeight="1" thickBot="1" x14ac:dyDescent="0.3">
      <c r="A418" s="423" t="s">
        <v>533</v>
      </c>
      <c r="B418" s="26" t="s">
        <v>534</v>
      </c>
      <c r="C418" s="27">
        <f>C419</f>
        <v>2000000</v>
      </c>
      <c r="D418" s="27">
        <f t="shared" ref="D418:J418" si="193">D419</f>
        <v>0</v>
      </c>
      <c r="E418" s="27">
        <f t="shared" si="193"/>
        <v>0</v>
      </c>
      <c r="F418" s="424">
        <f t="shared" si="193"/>
        <v>0</v>
      </c>
      <c r="G418" s="463">
        <f t="shared" si="193"/>
        <v>740500</v>
      </c>
      <c r="H418" s="52">
        <f t="shared" si="193"/>
        <v>1259500</v>
      </c>
      <c r="I418" s="464">
        <f t="shared" si="193"/>
        <v>2000000</v>
      </c>
      <c r="J418" s="465">
        <f t="shared" si="193"/>
        <v>0</v>
      </c>
      <c r="K418" s="428">
        <f t="shared" si="185"/>
        <v>100</v>
      </c>
    </row>
    <row r="419" spans="1:11" ht="14.1" customHeight="1" thickBot="1" x14ac:dyDescent="0.3">
      <c r="A419" s="599" t="s">
        <v>535</v>
      </c>
      <c r="B419" s="28" t="s">
        <v>54</v>
      </c>
      <c r="C419" s="29">
        <f t="shared" ref="C419:J419" si="194">C420+C422+C424</f>
        <v>2000000</v>
      </c>
      <c r="D419" s="29">
        <f t="shared" si="194"/>
        <v>0</v>
      </c>
      <c r="E419" s="29">
        <f t="shared" si="194"/>
        <v>0</v>
      </c>
      <c r="F419" s="430">
        <f t="shared" si="194"/>
        <v>0</v>
      </c>
      <c r="G419" s="431">
        <f t="shared" si="194"/>
        <v>740500</v>
      </c>
      <c r="H419" s="29">
        <f t="shared" si="194"/>
        <v>1259500</v>
      </c>
      <c r="I419" s="432">
        <f t="shared" si="194"/>
        <v>2000000</v>
      </c>
      <c r="J419" s="433">
        <f t="shared" si="194"/>
        <v>0</v>
      </c>
      <c r="K419" s="471">
        <f t="shared" si="185"/>
        <v>100</v>
      </c>
    </row>
    <row r="420" spans="1:11" ht="14.1" customHeight="1" x14ac:dyDescent="0.25">
      <c r="A420" s="600" t="s">
        <v>536</v>
      </c>
      <c r="B420" s="30" t="s">
        <v>56</v>
      </c>
      <c r="C420" s="31">
        <f>C421</f>
        <v>550000</v>
      </c>
      <c r="D420" s="31">
        <f t="shared" ref="D420:J420" si="195">D421</f>
        <v>0</v>
      </c>
      <c r="E420" s="31">
        <f t="shared" si="195"/>
        <v>0</v>
      </c>
      <c r="F420" s="436">
        <f t="shared" si="195"/>
        <v>0</v>
      </c>
      <c r="G420" s="437">
        <f t="shared" si="195"/>
        <v>149000</v>
      </c>
      <c r="H420" s="31">
        <f t="shared" si="195"/>
        <v>401000</v>
      </c>
      <c r="I420" s="438">
        <f t="shared" si="195"/>
        <v>550000</v>
      </c>
      <c r="J420" s="439">
        <f t="shared" si="195"/>
        <v>0</v>
      </c>
      <c r="K420" s="440">
        <f t="shared" si="185"/>
        <v>100</v>
      </c>
    </row>
    <row r="421" spans="1:11" ht="14.1" customHeight="1" x14ac:dyDescent="0.25">
      <c r="A421" s="601" t="s">
        <v>537</v>
      </c>
      <c r="B421" s="13" t="s">
        <v>58</v>
      </c>
      <c r="C421" s="14">
        <v>550000</v>
      </c>
      <c r="D421" s="2"/>
      <c r="E421" s="2"/>
      <c r="F421" s="479"/>
      <c r="G421" s="398">
        <v>149000</v>
      </c>
      <c r="H421" s="15">
        <f>175500+225500</f>
        <v>401000</v>
      </c>
      <c r="I421" s="395">
        <f>H421+G421</f>
        <v>550000</v>
      </c>
      <c r="J421" s="396">
        <f>C421-I421</f>
        <v>0</v>
      </c>
      <c r="K421" s="397">
        <f t="shared" si="185"/>
        <v>100</v>
      </c>
    </row>
    <row r="422" spans="1:11" ht="14.1" customHeight="1" x14ac:dyDescent="0.25">
      <c r="A422" s="601" t="s">
        <v>538</v>
      </c>
      <c r="B422" s="13" t="s">
        <v>61</v>
      </c>
      <c r="C422" s="14">
        <f>C423</f>
        <v>450000</v>
      </c>
      <c r="D422" s="14">
        <f t="shared" ref="D422:K422" si="196">D423</f>
        <v>0</v>
      </c>
      <c r="E422" s="14">
        <f t="shared" si="196"/>
        <v>0</v>
      </c>
      <c r="F422" s="14">
        <f t="shared" si="196"/>
        <v>0</v>
      </c>
      <c r="G422" s="14">
        <f t="shared" si="196"/>
        <v>91500</v>
      </c>
      <c r="H422" s="14">
        <f t="shared" si="196"/>
        <v>358500</v>
      </c>
      <c r="I422" s="14">
        <f t="shared" si="196"/>
        <v>450000</v>
      </c>
      <c r="J422" s="14">
        <f t="shared" si="196"/>
        <v>0</v>
      </c>
      <c r="K422" s="14">
        <f t="shared" si="196"/>
        <v>100</v>
      </c>
    </row>
    <row r="423" spans="1:11" ht="14.1" customHeight="1" x14ac:dyDescent="0.25">
      <c r="A423" s="601" t="s">
        <v>539</v>
      </c>
      <c r="B423" s="13" t="s">
        <v>81</v>
      </c>
      <c r="C423" s="14">
        <v>450000</v>
      </c>
      <c r="D423" s="2"/>
      <c r="E423" s="2"/>
      <c r="F423" s="479"/>
      <c r="G423" s="398">
        <v>91500</v>
      </c>
      <c r="H423" s="15">
        <f>246000+112500</f>
        <v>358500</v>
      </c>
      <c r="I423" s="395">
        <f>H423+G423</f>
        <v>450000</v>
      </c>
      <c r="J423" s="396">
        <f>C423-I423</f>
        <v>0</v>
      </c>
      <c r="K423" s="397">
        <f t="shared" si="185"/>
        <v>100</v>
      </c>
    </row>
    <row r="424" spans="1:11" ht="14.1" customHeight="1" x14ac:dyDescent="0.25">
      <c r="A424" s="601" t="s">
        <v>540</v>
      </c>
      <c r="B424" s="13" t="s">
        <v>65</v>
      </c>
      <c r="C424" s="14">
        <f>C425</f>
        <v>1000000</v>
      </c>
      <c r="D424" s="14">
        <f t="shared" ref="D424:J424" si="197">D425</f>
        <v>0</v>
      </c>
      <c r="E424" s="14">
        <f t="shared" si="197"/>
        <v>0</v>
      </c>
      <c r="F424" s="443">
        <f t="shared" si="197"/>
        <v>0</v>
      </c>
      <c r="G424" s="444">
        <f t="shared" si="197"/>
        <v>500000</v>
      </c>
      <c r="H424" s="14">
        <f t="shared" si="197"/>
        <v>500000</v>
      </c>
      <c r="I424" s="445">
        <f t="shared" si="197"/>
        <v>1000000</v>
      </c>
      <c r="J424" s="446">
        <f t="shared" si="197"/>
        <v>0</v>
      </c>
      <c r="K424" s="397">
        <f t="shared" si="185"/>
        <v>100</v>
      </c>
    </row>
    <row r="425" spans="1:11" ht="14.1" customHeight="1" x14ac:dyDescent="0.25">
      <c r="A425" s="601" t="s">
        <v>541</v>
      </c>
      <c r="B425" s="13" t="s">
        <v>103</v>
      </c>
      <c r="C425" s="14">
        <v>1000000</v>
      </c>
      <c r="D425" s="32"/>
      <c r="E425" s="32"/>
      <c r="F425" s="442"/>
      <c r="G425" s="398">
        <v>500000</v>
      </c>
      <c r="H425" s="15">
        <v>500000</v>
      </c>
      <c r="I425" s="395">
        <f>H425+G425</f>
        <v>1000000</v>
      </c>
      <c r="J425" s="396">
        <f>C425-I425</f>
        <v>0</v>
      </c>
      <c r="K425" s="397">
        <f t="shared" si="185"/>
        <v>100</v>
      </c>
    </row>
    <row r="426" spans="1:11" ht="14.1" customHeight="1" thickBot="1" x14ac:dyDescent="0.3">
      <c r="A426" s="423" t="s">
        <v>542</v>
      </c>
      <c r="B426" s="26" t="s">
        <v>543</v>
      </c>
      <c r="C426" s="27">
        <f>C427</f>
        <v>3000000</v>
      </c>
      <c r="D426" s="27">
        <f t="shared" ref="D426:J426" si="198">D427</f>
        <v>0</v>
      </c>
      <c r="E426" s="27">
        <f t="shared" si="198"/>
        <v>0</v>
      </c>
      <c r="F426" s="424">
        <f t="shared" si="198"/>
        <v>0</v>
      </c>
      <c r="G426" s="463">
        <f t="shared" si="198"/>
        <v>198250</v>
      </c>
      <c r="H426" s="52">
        <f t="shared" si="198"/>
        <v>2801500</v>
      </c>
      <c r="I426" s="464">
        <f t="shared" si="198"/>
        <v>2999750</v>
      </c>
      <c r="J426" s="465">
        <f t="shared" si="198"/>
        <v>250</v>
      </c>
      <c r="K426" s="428">
        <f t="shared" si="185"/>
        <v>99.991666666666674</v>
      </c>
    </row>
    <row r="427" spans="1:11" ht="14.1" customHeight="1" thickBot="1" x14ac:dyDescent="0.3">
      <c r="A427" s="599" t="s">
        <v>544</v>
      </c>
      <c r="B427" s="28" t="s">
        <v>54</v>
      </c>
      <c r="C427" s="29">
        <f>C428+C430+C432</f>
        <v>3000000</v>
      </c>
      <c r="D427" s="29">
        <f t="shared" ref="D427:J427" si="199">D428+D430+D432</f>
        <v>0</v>
      </c>
      <c r="E427" s="29">
        <f t="shared" si="199"/>
        <v>0</v>
      </c>
      <c r="F427" s="430">
        <f t="shared" si="199"/>
        <v>0</v>
      </c>
      <c r="G427" s="431">
        <f t="shared" si="199"/>
        <v>198250</v>
      </c>
      <c r="H427" s="29">
        <f t="shared" si="199"/>
        <v>2801500</v>
      </c>
      <c r="I427" s="432">
        <f t="shared" si="199"/>
        <v>2999750</v>
      </c>
      <c r="J427" s="433">
        <f t="shared" si="199"/>
        <v>250</v>
      </c>
      <c r="K427" s="471">
        <f t="shared" si="185"/>
        <v>99.991666666666674</v>
      </c>
    </row>
    <row r="428" spans="1:11" ht="14.1" customHeight="1" x14ac:dyDescent="0.25">
      <c r="A428" s="600" t="s">
        <v>545</v>
      </c>
      <c r="B428" s="30" t="s">
        <v>56</v>
      </c>
      <c r="C428" s="31">
        <f>C429</f>
        <v>940000</v>
      </c>
      <c r="D428" s="31">
        <f t="shared" ref="D428:J428" si="200">D429</f>
        <v>0</v>
      </c>
      <c r="E428" s="31">
        <f t="shared" si="200"/>
        <v>0</v>
      </c>
      <c r="F428" s="436">
        <f t="shared" si="200"/>
        <v>0</v>
      </c>
      <c r="G428" s="437">
        <f t="shared" si="200"/>
        <v>164500</v>
      </c>
      <c r="H428" s="31">
        <f t="shared" si="200"/>
        <v>775500</v>
      </c>
      <c r="I428" s="438">
        <f t="shared" si="200"/>
        <v>940000</v>
      </c>
      <c r="J428" s="439">
        <f t="shared" si="200"/>
        <v>0</v>
      </c>
      <c r="K428" s="499">
        <f t="shared" si="185"/>
        <v>100</v>
      </c>
    </row>
    <row r="429" spans="1:11" ht="14.1" customHeight="1" x14ac:dyDescent="0.25">
      <c r="A429" s="601" t="s">
        <v>546</v>
      </c>
      <c r="B429" s="13" t="s">
        <v>58</v>
      </c>
      <c r="C429" s="14">
        <v>940000</v>
      </c>
      <c r="D429" s="2"/>
      <c r="E429" s="2"/>
      <c r="F429" s="479"/>
      <c r="G429" s="398">
        <v>164500</v>
      </c>
      <c r="H429" s="15">
        <f>568500+207000</f>
        <v>775500</v>
      </c>
      <c r="I429" s="395">
        <f>H429+G429</f>
        <v>940000</v>
      </c>
      <c r="J429" s="482">
        <f>C429-I429</f>
        <v>0</v>
      </c>
      <c r="K429" s="447">
        <f t="shared" si="185"/>
        <v>100</v>
      </c>
    </row>
    <row r="430" spans="1:11" ht="14.1" customHeight="1" x14ac:dyDescent="0.25">
      <c r="A430" s="601" t="s">
        <v>547</v>
      </c>
      <c r="B430" s="13" t="s">
        <v>61</v>
      </c>
      <c r="C430" s="14">
        <f>C431</f>
        <v>100000</v>
      </c>
      <c r="D430" s="14">
        <f t="shared" ref="D430:J430" si="201">D431</f>
        <v>0</v>
      </c>
      <c r="E430" s="14">
        <f t="shared" si="201"/>
        <v>0</v>
      </c>
      <c r="F430" s="443">
        <f t="shared" si="201"/>
        <v>0</v>
      </c>
      <c r="G430" s="444">
        <f t="shared" si="201"/>
        <v>33750</v>
      </c>
      <c r="H430" s="14">
        <f t="shared" si="201"/>
        <v>66000</v>
      </c>
      <c r="I430" s="445">
        <f t="shared" si="201"/>
        <v>99750</v>
      </c>
      <c r="J430" s="446">
        <f t="shared" si="201"/>
        <v>250</v>
      </c>
      <c r="K430" s="447">
        <f t="shared" si="185"/>
        <v>99.75</v>
      </c>
    </row>
    <row r="431" spans="1:11" ht="14.1" customHeight="1" x14ac:dyDescent="0.25">
      <c r="A431" s="601" t="s">
        <v>548</v>
      </c>
      <c r="B431" s="13" t="s">
        <v>81</v>
      </c>
      <c r="C431" s="14">
        <v>100000</v>
      </c>
      <c r="D431" s="32"/>
      <c r="E431" s="32"/>
      <c r="F431" s="479"/>
      <c r="G431" s="398">
        <v>33750</v>
      </c>
      <c r="H431" s="15">
        <v>66000</v>
      </c>
      <c r="I431" s="466">
        <f>H431+G431</f>
        <v>99750</v>
      </c>
      <c r="J431" s="482">
        <f>C431-I431</f>
        <v>250</v>
      </c>
      <c r="K431" s="447">
        <f t="shared" si="185"/>
        <v>99.75</v>
      </c>
    </row>
    <row r="432" spans="1:11" ht="14.1" customHeight="1" x14ac:dyDescent="0.25">
      <c r="A432" s="601" t="s">
        <v>549</v>
      </c>
      <c r="B432" s="13" t="s">
        <v>65</v>
      </c>
      <c r="C432" s="14">
        <f>C433</f>
        <v>1960000</v>
      </c>
      <c r="D432" s="14">
        <f t="shared" ref="D432:J432" si="202">D433</f>
        <v>0</v>
      </c>
      <c r="E432" s="14">
        <f t="shared" si="202"/>
        <v>0</v>
      </c>
      <c r="F432" s="443">
        <f t="shared" si="202"/>
        <v>0</v>
      </c>
      <c r="G432" s="444">
        <f t="shared" si="202"/>
        <v>0</v>
      </c>
      <c r="H432" s="14">
        <f t="shared" si="202"/>
        <v>1960000</v>
      </c>
      <c r="I432" s="445">
        <f t="shared" si="202"/>
        <v>1960000</v>
      </c>
      <c r="J432" s="446">
        <f t="shared" si="202"/>
        <v>0</v>
      </c>
      <c r="K432" s="447">
        <f t="shared" si="185"/>
        <v>100</v>
      </c>
    </row>
    <row r="433" spans="1:15" ht="14.1" customHeight="1" thickBot="1" x14ac:dyDescent="0.3">
      <c r="A433" s="601" t="s">
        <v>550</v>
      </c>
      <c r="B433" s="13" t="s">
        <v>103</v>
      </c>
      <c r="C433" s="14">
        <v>1960000</v>
      </c>
      <c r="D433" s="32"/>
      <c r="E433" s="32"/>
      <c r="F433" s="479"/>
      <c r="G433" s="354"/>
      <c r="H433" s="15">
        <v>1960000</v>
      </c>
      <c r="I433" s="395">
        <f>H433+G433</f>
        <v>1960000</v>
      </c>
      <c r="J433" s="482">
        <f>C433-I433</f>
        <v>0</v>
      </c>
      <c r="K433" s="504">
        <f t="shared" si="185"/>
        <v>100</v>
      </c>
    </row>
    <row r="434" spans="1:15" ht="14.1" customHeight="1" thickBot="1" x14ac:dyDescent="0.3">
      <c r="A434" s="830" t="s">
        <v>10</v>
      </c>
      <c r="B434" s="831"/>
      <c r="C434" s="617">
        <f>C14</f>
        <v>1997839600</v>
      </c>
      <c r="D434" s="617">
        <f>D10</f>
        <v>1979715904</v>
      </c>
      <c r="E434" s="617">
        <f>E10</f>
        <v>0</v>
      </c>
      <c r="F434" s="618">
        <f>F10</f>
        <v>1979715904</v>
      </c>
      <c r="G434" s="619">
        <f>G14</f>
        <v>1865844632</v>
      </c>
      <c r="H434" s="617">
        <f>H14</f>
        <v>112488958</v>
      </c>
      <c r="I434" s="620">
        <f>I14</f>
        <v>1978333590</v>
      </c>
      <c r="J434" s="621">
        <f>J14</f>
        <v>19506010</v>
      </c>
      <c r="K434" s="622">
        <f>K14</f>
        <v>99.02364484115742</v>
      </c>
    </row>
    <row r="435" spans="1:15" ht="14.1" customHeight="1" thickTop="1" thickBot="1" x14ac:dyDescent="0.3">
      <c r="A435" s="832" t="s">
        <v>814</v>
      </c>
      <c r="B435" s="833"/>
      <c r="C435" s="623"/>
      <c r="D435" s="623"/>
      <c r="E435" s="623"/>
      <c r="F435" s="624"/>
      <c r="G435" s="625"/>
      <c r="H435" s="626"/>
      <c r="I435" s="627"/>
      <c r="J435" s="628">
        <f>F434-I434</f>
        <v>1382314</v>
      </c>
      <c r="K435" s="629"/>
    </row>
    <row r="436" spans="1:15" ht="14.1" customHeight="1" x14ac:dyDescent="0.25">
      <c r="A436" s="630"/>
      <c r="B436" s="630"/>
      <c r="C436" s="834" t="s">
        <v>13</v>
      </c>
      <c r="D436" s="834"/>
      <c r="E436" s="631">
        <f>J435</f>
        <v>1382314</v>
      </c>
      <c r="F436" s="632"/>
      <c r="G436" s="835" t="s">
        <v>815</v>
      </c>
      <c r="H436" s="835"/>
      <c r="I436" s="835"/>
      <c r="J436" s="835"/>
      <c r="K436" s="835"/>
    </row>
    <row r="437" spans="1:15" ht="14.1" customHeight="1" x14ac:dyDescent="0.25">
      <c r="A437" s="630"/>
      <c r="B437" s="630"/>
      <c r="C437" s="821" t="s">
        <v>816</v>
      </c>
      <c r="D437" s="821"/>
      <c r="E437" s="633">
        <v>0</v>
      </c>
      <c r="F437" s="632"/>
      <c r="G437" s="822" t="s">
        <v>817</v>
      </c>
      <c r="H437" s="822"/>
      <c r="I437" s="822"/>
      <c r="J437" s="822"/>
      <c r="K437" s="822"/>
      <c r="N437" s="634" t="s">
        <v>818</v>
      </c>
      <c r="O437">
        <v>624200</v>
      </c>
    </row>
    <row r="438" spans="1:15" ht="14.1" customHeight="1" x14ac:dyDescent="0.25">
      <c r="A438" s="634" t="s">
        <v>818</v>
      </c>
      <c r="B438" s="635">
        <f>[1]RREKAP!$B$505</f>
        <v>624200</v>
      </c>
      <c r="C438" s="823" t="s">
        <v>819</v>
      </c>
      <c r="D438" s="823"/>
      <c r="E438" s="636">
        <f>E436-E437</f>
        <v>1382314</v>
      </c>
      <c r="F438" s="632"/>
      <c r="G438" s="632"/>
      <c r="H438" s="632"/>
      <c r="I438" s="632"/>
      <c r="J438" s="632"/>
      <c r="K438" s="632"/>
      <c r="N438" s="634" t="s">
        <v>820</v>
      </c>
      <c r="O438">
        <v>758114</v>
      </c>
    </row>
    <row r="439" spans="1:15" ht="14.1" customHeight="1" x14ac:dyDescent="0.25">
      <c r="A439" s="634" t="s">
        <v>820</v>
      </c>
      <c r="B439" s="637">
        <f>[1]RREKAP!$B$506</f>
        <v>-19308839</v>
      </c>
      <c r="C439" s="630"/>
      <c r="D439" s="630"/>
      <c r="E439" s="635">
        <f>E438+E437</f>
        <v>1382314</v>
      </c>
      <c r="F439" s="632"/>
      <c r="G439" s="632"/>
      <c r="H439" s="632"/>
      <c r="I439" s="638"/>
      <c r="J439" s="632"/>
      <c r="K439" s="632"/>
    </row>
    <row r="440" spans="1:15" ht="14.1" customHeight="1" x14ac:dyDescent="0.25">
      <c r="A440" s="639" t="s">
        <v>821</v>
      </c>
      <c r="B440" s="640">
        <f>B439+B438</f>
        <v>-18684639</v>
      </c>
      <c r="C440" s="631">
        <f>B440-E439</f>
        <v>-20066953</v>
      </c>
      <c r="D440" s="630"/>
      <c r="E440" s="630"/>
      <c r="F440" s="632"/>
      <c r="G440" s="638"/>
      <c r="H440" s="638"/>
      <c r="I440" s="641" t="s">
        <v>822</v>
      </c>
      <c r="J440" s="638"/>
      <c r="K440" s="638"/>
    </row>
    <row r="441" spans="1:15" ht="14.1" customHeight="1" x14ac:dyDescent="0.25">
      <c r="A441" s="630"/>
      <c r="B441" s="640"/>
      <c r="C441" s="642"/>
      <c r="D441" s="631"/>
      <c r="E441" s="642"/>
      <c r="F441" s="632"/>
      <c r="G441" s="638"/>
      <c r="H441" s="638"/>
      <c r="I441" s="643" t="s">
        <v>709</v>
      </c>
      <c r="J441" s="638"/>
      <c r="K441" s="638"/>
    </row>
    <row r="442" spans="1:15" ht="14.1" customHeight="1" x14ac:dyDescent="0.25">
      <c r="A442" s="630"/>
      <c r="B442" s="644"/>
      <c r="C442" s="642"/>
      <c r="D442" s="630"/>
      <c r="E442" s="642"/>
      <c r="F442" s="632"/>
      <c r="G442" s="632"/>
      <c r="H442" s="632"/>
      <c r="I442" s="638"/>
      <c r="J442" s="632"/>
      <c r="K442" s="632"/>
    </row>
    <row r="443" spans="1:15" ht="14.1" customHeight="1" x14ac:dyDescent="0.25">
      <c r="A443" s="630"/>
      <c r="B443" s="630"/>
      <c r="C443" s="630"/>
      <c r="D443" s="630"/>
      <c r="E443" s="630"/>
      <c r="F443" s="632"/>
      <c r="G443" s="632"/>
      <c r="H443" s="632"/>
      <c r="I443" s="638"/>
      <c r="J443" s="632"/>
      <c r="K443" s="632"/>
    </row>
    <row r="444" spans="1:15" ht="14.1" customHeight="1" x14ac:dyDescent="0.25">
      <c r="A444" s="630"/>
      <c r="B444" s="824" t="s">
        <v>823</v>
      </c>
      <c r="C444" s="824" t="s">
        <v>824</v>
      </c>
      <c r="D444" s="645" t="s">
        <v>825</v>
      </c>
      <c r="E444" s="646" t="s">
        <v>826</v>
      </c>
      <c r="F444" s="825"/>
      <c r="G444" s="825"/>
      <c r="H444" s="647">
        <f>E451+E448</f>
        <v>1978333590</v>
      </c>
      <c r="I444" s="638"/>
      <c r="J444" s="632"/>
      <c r="K444" s="632"/>
    </row>
    <row r="445" spans="1:15" ht="14.1" customHeight="1" x14ac:dyDescent="0.25">
      <c r="A445" s="630"/>
      <c r="B445" s="824"/>
      <c r="C445" s="824"/>
      <c r="D445" s="645" t="s">
        <v>825</v>
      </c>
      <c r="E445" s="646" t="s">
        <v>826</v>
      </c>
      <c r="F445" s="648" t="s">
        <v>13</v>
      </c>
      <c r="G445" s="648"/>
      <c r="H445" s="632"/>
      <c r="I445" s="632"/>
      <c r="J445" s="632"/>
      <c r="K445" s="632"/>
    </row>
    <row r="446" spans="1:15" ht="14.1" customHeight="1" x14ac:dyDescent="0.25">
      <c r="A446" s="630"/>
      <c r="B446" s="649" t="s">
        <v>20</v>
      </c>
      <c r="C446" s="704">
        <f>C448+C451</f>
        <v>1997839600</v>
      </c>
      <c r="D446" s="704">
        <f>D448+D451</f>
        <v>1543650791</v>
      </c>
      <c r="E446" s="704">
        <f>E448+E451</f>
        <v>1978333590</v>
      </c>
      <c r="F446" s="704">
        <f>F448+F451</f>
        <v>3671201</v>
      </c>
      <c r="G446" s="704">
        <f>G448+G451</f>
        <v>99.16250313673423</v>
      </c>
      <c r="H446" s="632"/>
      <c r="I446" s="647">
        <f>I29-E451</f>
        <v>0</v>
      </c>
      <c r="J446" s="652"/>
      <c r="K446" s="632"/>
    </row>
    <row r="447" spans="1:15" ht="14.1" customHeight="1" x14ac:dyDescent="0.25">
      <c r="A447" s="630"/>
      <c r="B447" s="653"/>
      <c r="C447" s="705"/>
      <c r="D447" s="706"/>
      <c r="E447" s="706"/>
      <c r="F447" s="706"/>
      <c r="G447" s="706"/>
      <c r="H447" s="632"/>
      <c r="I447" s="632"/>
      <c r="J447" s="632"/>
      <c r="K447" s="632"/>
    </row>
    <row r="448" spans="1:15" ht="14.1" customHeight="1" x14ac:dyDescent="0.25">
      <c r="A448" s="630"/>
      <c r="B448" s="649" t="s">
        <v>827</v>
      </c>
      <c r="C448" s="704">
        <f>C449+C450</f>
        <v>1559485600</v>
      </c>
      <c r="D448" s="704">
        <f>F11</f>
        <v>1543650791</v>
      </c>
      <c r="E448" s="704">
        <f>E449+E450</f>
        <v>1543650791</v>
      </c>
      <c r="F448" s="704">
        <f>D448-E448</f>
        <v>0</v>
      </c>
      <c r="G448" s="706"/>
      <c r="H448" s="632"/>
      <c r="I448" s="647">
        <f>C29-C451</f>
        <v>0</v>
      </c>
      <c r="J448" s="632"/>
      <c r="K448" s="632"/>
    </row>
    <row r="449" spans="1:11" ht="14.1" customHeight="1" x14ac:dyDescent="0.25">
      <c r="A449" s="630"/>
      <c r="B449" s="654" t="s">
        <v>828</v>
      </c>
      <c r="C449" s="707">
        <f>C18</f>
        <v>1293085600</v>
      </c>
      <c r="D449" s="707">
        <f>D18</f>
        <v>0</v>
      </c>
      <c r="E449" s="707">
        <f>I18</f>
        <v>1299246791</v>
      </c>
      <c r="F449" s="707">
        <f>F18</f>
        <v>0</v>
      </c>
      <c r="G449" s="707">
        <f>G18</f>
        <v>1299246791</v>
      </c>
      <c r="H449" s="632"/>
      <c r="I449" s="647">
        <f>D448-D450</f>
        <v>1299246791</v>
      </c>
      <c r="J449" s="632"/>
      <c r="K449" s="632"/>
    </row>
    <row r="450" spans="1:11" ht="14.1" customHeight="1" x14ac:dyDescent="0.25">
      <c r="A450" s="630"/>
      <c r="B450" s="654" t="s">
        <v>829</v>
      </c>
      <c r="C450" s="698">
        <f>C28</f>
        <v>266400000</v>
      </c>
      <c r="D450" s="698">
        <f>I27</f>
        <v>244404000</v>
      </c>
      <c r="E450" s="698">
        <f>I27</f>
        <v>244404000</v>
      </c>
      <c r="F450" s="698">
        <f>F28</f>
        <v>0</v>
      </c>
      <c r="G450" s="698">
        <f>G28</f>
        <v>223658000</v>
      </c>
      <c r="H450" s="632"/>
      <c r="I450" s="632"/>
      <c r="J450" s="632"/>
      <c r="K450" s="632"/>
    </row>
    <row r="451" spans="1:11" ht="14.1" customHeight="1" x14ac:dyDescent="0.25">
      <c r="A451" s="630"/>
      <c r="B451" s="649" t="s">
        <v>48</v>
      </c>
      <c r="C451" s="651">
        <f>C452+C453+C454</f>
        <v>438354000</v>
      </c>
      <c r="D451" s="651">
        <f t="shared" ref="D451:F451" si="203">D452+D453+D454</f>
        <v>0</v>
      </c>
      <c r="E451" s="651">
        <f t="shared" si="203"/>
        <v>434682799</v>
      </c>
      <c r="F451" s="651">
        <f t="shared" si="203"/>
        <v>3671201</v>
      </c>
      <c r="G451" s="651">
        <f>E451/C451*100</f>
        <v>99.16250313673423</v>
      </c>
      <c r="H451" s="647">
        <f>455494000-C451</f>
        <v>17140000</v>
      </c>
      <c r="I451" s="647">
        <f>D451-E451</f>
        <v>-434682799</v>
      </c>
      <c r="J451" s="632"/>
      <c r="K451" s="632"/>
    </row>
    <row r="452" spans="1:11" ht="14.1" customHeight="1" x14ac:dyDescent="0.25">
      <c r="A452" s="630"/>
      <c r="B452" s="654" t="s">
        <v>830</v>
      </c>
      <c r="C452" s="698">
        <f>C394+C374+C285+C259+C234+C212+C205+C186+C146+C126+C110+C46</f>
        <v>78785000</v>
      </c>
      <c r="D452" s="698">
        <v>0</v>
      </c>
      <c r="E452" s="698">
        <f>I46+I110+I126+I146+I186+I205+I212+I234+I259+I285+I374+I394</f>
        <v>78779500</v>
      </c>
      <c r="F452" s="698">
        <f>C452-E452</f>
        <v>5500</v>
      </c>
      <c r="G452" s="651">
        <f t="shared" ref="G452:G454" si="204">E452/C452*100</f>
        <v>99.993018975693332</v>
      </c>
      <c r="H452" s="632"/>
      <c r="I452" s="647">
        <f>I29-E451</f>
        <v>0</v>
      </c>
      <c r="J452" s="632"/>
      <c r="K452" s="632"/>
    </row>
    <row r="453" spans="1:11" ht="14.1" customHeight="1" x14ac:dyDescent="0.25">
      <c r="A453" s="630"/>
      <c r="B453" s="654" t="s">
        <v>831</v>
      </c>
      <c r="C453" s="698">
        <f>C427+C419+C404+C386+C377+C366+C355+C344+C335+C326+C310+C297+C288+C271+C264+C254+C244+C230+C226+C219+C215+C208+C182+C178+C173+C169+C165+C158+C153+C149+C141+C129+C113+C102+C95+C86+C72+C65+C58+C49+C32</f>
        <v>241990000</v>
      </c>
      <c r="D453" s="698">
        <v>0</v>
      </c>
      <c r="E453" s="698">
        <f>I32+I49+I58+I65+I72+I86+I95+I102+I113+I129+I141+I149+I153+I158+I165+I169+I173+I178+I182+I208+I215+I219+I226+I230+I244+I254+I264+I271+I288+I297+I310+I326+I335+I344+I355+I366+I377+I386+I404+I419+I427</f>
        <v>238778299</v>
      </c>
      <c r="F453" s="698">
        <f t="shared" ref="F453:F454" si="205">C453-E453</f>
        <v>3211701</v>
      </c>
      <c r="G453" s="651">
        <f t="shared" si="204"/>
        <v>98.672795983305093</v>
      </c>
      <c r="H453" s="647">
        <f>E451-I29</f>
        <v>0</v>
      </c>
      <c r="I453" s="632"/>
      <c r="J453" s="632"/>
      <c r="K453" s="632"/>
    </row>
    <row r="454" spans="1:11" ht="14.1" customHeight="1" x14ac:dyDescent="0.25">
      <c r="A454" s="630"/>
      <c r="B454" s="654" t="s">
        <v>832</v>
      </c>
      <c r="C454" s="698">
        <f>C249+C199+C191</f>
        <v>117579000</v>
      </c>
      <c r="D454" s="698">
        <f>D191+D199+D249</f>
        <v>0</v>
      </c>
      <c r="E454" s="698">
        <f>I249+I199+I191</f>
        <v>117125000</v>
      </c>
      <c r="F454" s="698">
        <f t="shared" si="205"/>
        <v>454000</v>
      </c>
      <c r="G454" s="651">
        <f t="shared" si="204"/>
        <v>99.613876627629082</v>
      </c>
      <c r="H454" s="632"/>
      <c r="I454" s="632"/>
      <c r="J454" s="632"/>
      <c r="K454" s="632"/>
    </row>
    <row r="455" spans="1:11" ht="14.1" customHeight="1" x14ac:dyDescent="0.25">
      <c r="A455" s="630"/>
      <c r="B455" s="653"/>
      <c r="C455" s="699"/>
      <c r="D455" s="697"/>
      <c r="E455" s="697"/>
      <c r="F455" s="700"/>
      <c r="G455" s="700"/>
      <c r="H455" s="632"/>
      <c r="I455" s="632"/>
      <c r="J455" s="632"/>
      <c r="K455" s="632"/>
    </row>
    <row r="456" spans="1:11" ht="14.1" customHeight="1" x14ac:dyDescent="0.25">
      <c r="A456" s="630"/>
      <c r="B456" s="350"/>
      <c r="C456" s="701"/>
      <c r="D456" s="701"/>
      <c r="E456" s="701"/>
      <c r="F456" s="696"/>
      <c r="G456" s="696"/>
      <c r="H456" s="632"/>
      <c r="I456" s="632"/>
      <c r="J456" s="632"/>
      <c r="K456" s="632"/>
    </row>
    <row r="457" spans="1:11" ht="14.1" customHeight="1" x14ac:dyDescent="0.25">
      <c r="A457" s="630"/>
      <c r="B457" s="630"/>
      <c r="C457" s="630"/>
      <c r="D457" s="630"/>
      <c r="E457" s="630"/>
      <c r="F457" s="632"/>
      <c r="G457" s="632"/>
      <c r="H457" s="632"/>
      <c r="I457" s="632"/>
      <c r="J457" s="632"/>
      <c r="K457" s="632"/>
    </row>
    <row r="458" spans="1:11" ht="14.1" customHeight="1" x14ac:dyDescent="0.25">
      <c r="A458" s="630"/>
      <c r="B458" s="630"/>
      <c r="C458" s="630"/>
      <c r="D458" s="630"/>
      <c r="E458" s="630"/>
      <c r="F458" s="632"/>
      <c r="G458" s="632"/>
      <c r="H458" s="632"/>
      <c r="I458" s="632"/>
      <c r="J458" s="632"/>
      <c r="K458" s="632"/>
    </row>
    <row r="459" spans="1:11" ht="14.1" customHeight="1" x14ac:dyDescent="0.25">
      <c r="A459" s="630"/>
      <c r="B459" s="630" t="e">
        <f>[1]SIGIT!D52+[1]RIDWAN!D38+'[1]SLAMT R'!D36:E36+[1]BUDIWARSO!D35+[1]ISMOYO!D35+[1]SUBAKIR!D34</f>
        <v>#VALUE!</v>
      </c>
      <c r="C459" s="630"/>
      <c r="D459" s="630"/>
      <c r="E459" s="630"/>
      <c r="F459" s="632"/>
      <c r="G459" s="632"/>
      <c r="H459" s="632"/>
      <c r="I459" s="632"/>
      <c r="J459" s="632"/>
      <c r="K459" s="632"/>
    </row>
    <row r="460" spans="1:11" ht="14.1" customHeight="1" x14ac:dyDescent="0.25">
      <c r="A460" s="630"/>
      <c r="B460" s="630"/>
      <c r="C460" s="630"/>
      <c r="D460" s="630"/>
      <c r="E460" s="630"/>
      <c r="F460" s="632"/>
      <c r="G460" s="632"/>
      <c r="H460" s="632"/>
      <c r="I460" s="632"/>
      <c r="J460" s="632"/>
      <c r="K460" s="632"/>
    </row>
    <row r="461" spans="1:11" ht="14.1" customHeight="1" x14ac:dyDescent="0.25">
      <c r="A461" s="630"/>
      <c r="B461" s="630"/>
      <c r="C461" s="630"/>
      <c r="D461" s="630"/>
      <c r="E461" s="630"/>
      <c r="F461" s="632"/>
      <c r="G461" s="632"/>
      <c r="H461" s="632"/>
      <c r="I461" s="632"/>
      <c r="J461" s="632"/>
      <c r="K461" s="632"/>
    </row>
    <row r="462" spans="1:11" ht="14.1" customHeight="1" x14ac:dyDescent="0.25">
      <c r="A462" s="630"/>
      <c r="B462" s="630"/>
      <c r="C462" s="630"/>
      <c r="D462" s="630"/>
      <c r="E462" s="630"/>
      <c r="F462" s="632"/>
      <c r="G462" s="632"/>
      <c r="H462" s="632"/>
      <c r="I462" s="632"/>
      <c r="J462" s="632"/>
      <c r="K462" s="632"/>
    </row>
    <row r="463" spans="1:11" ht="14.1" customHeight="1" x14ac:dyDescent="0.25">
      <c r="A463" s="630"/>
      <c r="B463" s="630"/>
      <c r="C463" s="630"/>
      <c r="D463" s="630"/>
      <c r="E463" s="630"/>
      <c r="F463" s="632"/>
      <c r="G463" s="632"/>
      <c r="H463" s="632"/>
      <c r="I463" s="632"/>
      <c r="J463" s="632"/>
      <c r="K463" s="632"/>
    </row>
    <row r="464" spans="1:11" ht="14.1" customHeight="1" x14ac:dyDescent="0.25">
      <c r="A464" s="630"/>
      <c r="B464" s="630"/>
      <c r="C464" s="630"/>
      <c r="D464" s="630"/>
      <c r="E464" s="630"/>
      <c r="F464" s="632"/>
      <c r="G464" s="632"/>
      <c r="H464" s="632"/>
      <c r="I464" s="632"/>
      <c r="J464" s="632"/>
      <c r="K464" s="632"/>
    </row>
    <row r="465" spans="1:11" ht="14.1" customHeight="1" x14ac:dyDescent="0.25">
      <c r="A465" s="630"/>
      <c r="B465" s="630"/>
      <c r="C465" s="630"/>
      <c r="D465" s="630"/>
      <c r="E465" s="630"/>
      <c r="F465" s="632"/>
      <c r="G465" s="632"/>
      <c r="H465" s="632"/>
      <c r="I465" s="632"/>
      <c r="J465" s="632"/>
      <c r="K465" s="632"/>
    </row>
    <row r="466" spans="1:11" ht="14.1" customHeight="1" x14ac:dyDescent="0.25">
      <c r="A466" s="630"/>
      <c r="B466" s="630"/>
      <c r="C466" s="630"/>
      <c r="D466" s="630"/>
      <c r="E466" s="630"/>
      <c r="F466" s="632"/>
      <c r="G466" s="632"/>
      <c r="H466" s="632"/>
      <c r="I466" s="632"/>
      <c r="J466" s="632"/>
      <c r="K466" s="632"/>
    </row>
    <row r="467" spans="1:11" ht="14.1" customHeight="1" x14ac:dyDescent="0.25">
      <c r="A467" s="630"/>
      <c r="B467" s="630"/>
      <c r="C467" s="630"/>
      <c r="D467" s="630"/>
      <c r="E467" s="630"/>
      <c r="F467" s="632"/>
      <c r="G467" s="632"/>
      <c r="H467" s="632"/>
      <c r="I467" s="632"/>
      <c r="J467" s="632"/>
      <c r="K467" s="632"/>
    </row>
    <row r="468" spans="1:11" ht="14.1" customHeight="1" x14ac:dyDescent="0.25">
      <c r="A468" s="630"/>
      <c r="B468" s="630"/>
      <c r="C468" s="630"/>
      <c r="D468" s="630"/>
      <c r="E468" s="630"/>
      <c r="F468" s="632"/>
      <c r="G468" s="632"/>
      <c r="H468" s="632"/>
      <c r="I468" s="632"/>
      <c r="J468" s="632"/>
      <c r="K468" s="632"/>
    </row>
    <row r="469" spans="1:11" ht="14.1" customHeight="1" x14ac:dyDescent="0.25">
      <c r="A469" s="630"/>
      <c r="B469" s="630"/>
      <c r="C469" s="630"/>
      <c r="D469" s="630"/>
      <c r="E469" s="630"/>
      <c r="F469" s="632"/>
      <c r="G469" s="632"/>
      <c r="H469" s="632"/>
      <c r="I469" s="632"/>
      <c r="J469" s="632"/>
      <c r="K469" s="632"/>
    </row>
    <row r="470" spans="1:11" ht="14.1" customHeight="1" x14ac:dyDescent="0.25">
      <c r="A470" s="630"/>
      <c r="B470" s="630"/>
      <c r="C470" s="630"/>
      <c r="D470" s="630"/>
      <c r="E470" s="630"/>
      <c r="F470" s="632"/>
      <c r="G470" s="632"/>
      <c r="H470" s="632"/>
      <c r="I470" s="632"/>
      <c r="J470" s="632"/>
      <c r="K470" s="632"/>
    </row>
    <row r="471" spans="1:11" ht="14.1" customHeight="1" x14ac:dyDescent="0.25">
      <c r="A471" s="630"/>
      <c r="B471" s="630"/>
      <c r="C471" s="630"/>
      <c r="D471" s="630"/>
      <c r="E471" s="630"/>
      <c r="F471" s="632"/>
      <c r="G471" s="632"/>
      <c r="H471" s="632"/>
      <c r="I471" s="632"/>
      <c r="J471" s="632"/>
      <c r="K471" s="632"/>
    </row>
    <row r="472" spans="1:11" ht="14.1" customHeight="1" x14ac:dyDescent="0.25">
      <c r="A472" s="630"/>
      <c r="B472" s="630"/>
      <c r="C472" s="630"/>
      <c r="D472" s="630"/>
      <c r="E472" s="630"/>
      <c r="F472" s="632"/>
      <c r="G472" s="632"/>
      <c r="H472" s="632"/>
      <c r="I472" s="632"/>
      <c r="J472" s="632"/>
      <c r="K472" s="632"/>
    </row>
    <row r="473" spans="1:11" ht="14.1" customHeight="1" x14ac:dyDescent="0.25">
      <c r="A473" s="630"/>
      <c r="B473" s="630"/>
      <c r="C473" s="630"/>
      <c r="D473" s="630"/>
      <c r="E473" s="630"/>
      <c r="F473" s="630"/>
      <c r="G473" s="632"/>
      <c r="H473" s="632"/>
      <c r="I473" s="632"/>
      <c r="J473" s="630"/>
      <c r="K473" s="630"/>
    </row>
    <row r="474" spans="1:11" ht="14.1" customHeight="1" x14ac:dyDescent="0.25">
      <c r="A474" s="630"/>
      <c r="B474" s="630"/>
      <c r="C474" s="630"/>
      <c r="D474" s="630"/>
      <c r="E474" s="630"/>
      <c r="F474" s="630"/>
      <c r="G474" s="632"/>
      <c r="H474" s="632"/>
      <c r="I474" s="632"/>
      <c r="J474" s="630"/>
      <c r="K474" s="630"/>
    </row>
    <row r="475" spans="1:11" ht="14.1" customHeight="1" x14ac:dyDescent="0.25">
      <c r="A475" s="630"/>
      <c r="B475" s="630"/>
      <c r="C475" s="630"/>
      <c r="D475" s="630"/>
      <c r="E475" s="630"/>
      <c r="F475" s="630"/>
      <c r="G475" s="632"/>
      <c r="H475" s="632"/>
      <c r="I475" s="632"/>
      <c r="J475" s="630"/>
      <c r="K475" s="630"/>
    </row>
    <row r="476" spans="1:11" ht="14.1" customHeight="1" x14ac:dyDescent="0.25">
      <c r="A476" s="630"/>
      <c r="B476" s="630"/>
      <c r="C476" s="630"/>
      <c r="D476" s="630"/>
      <c r="E476" s="630"/>
      <c r="F476" s="630"/>
      <c r="G476" s="632"/>
      <c r="H476" s="632"/>
      <c r="I476" s="632"/>
      <c r="J476" s="630"/>
      <c r="K476" s="630"/>
    </row>
    <row r="477" spans="1:11" ht="14.1" customHeight="1" x14ac:dyDescent="0.25">
      <c r="A477" s="630"/>
      <c r="B477" s="630"/>
      <c r="C477" s="630"/>
      <c r="D477" s="630"/>
      <c r="E477" s="630"/>
      <c r="F477" s="630"/>
      <c r="G477" s="632"/>
      <c r="H477" s="632"/>
      <c r="I477" s="632"/>
      <c r="J477" s="630"/>
      <c r="K477" s="630"/>
    </row>
    <row r="478" spans="1:11" ht="14.1" customHeight="1" x14ac:dyDescent="0.25">
      <c r="G478" s="658"/>
      <c r="H478" s="658"/>
      <c r="I478" s="658"/>
      <c r="J478" s="659"/>
      <c r="K478" s="660"/>
    </row>
    <row r="479" spans="1:11" ht="14.1" customHeight="1" x14ac:dyDescent="0.25">
      <c r="G479" s="658"/>
      <c r="H479" s="658"/>
      <c r="I479" s="658"/>
      <c r="J479" s="659"/>
      <c r="K479" s="660"/>
    </row>
    <row r="480" spans="1:11" ht="14.1" customHeight="1" x14ac:dyDescent="0.25">
      <c r="G480" s="658"/>
      <c r="H480" s="658"/>
      <c r="I480" s="658"/>
      <c r="J480" s="659"/>
      <c r="K480" s="660"/>
    </row>
    <row r="481" spans="1:11" ht="14.1" customHeight="1" x14ac:dyDescent="0.25">
      <c r="G481" s="658"/>
      <c r="H481" s="658"/>
      <c r="I481" s="658"/>
      <c r="J481" s="659"/>
      <c r="K481" s="660"/>
    </row>
    <row r="482" spans="1:11" ht="14.1" customHeight="1" x14ac:dyDescent="0.25">
      <c r="G482" s="658"/>
      <c r="H482" s="658"/>
      <c r="I482" s="658"/>
      <c r="J482" s="659"/>
      <c r="K482" s="660"/>
    </row>
    <row r="483" spans="1:11" ht="14.1" customHeight="1" x14ac:dyDescent="0.25">
      <c r="A483" s="850" t="s">
        <v>726</v>
      </c>
      <c r="B483" s="850"/>
      <c r="C483" s="850"/>
      <c r="D483" s="850"/>
      <c r="E483" s="850"/>
      <c r="F483" s="850"/>
      <c r="G483" s="850"/>
      <c r="H483" s="850"/>
      <c r="I483" s="850"/>
      <c r="J483" s="850"/>
      <c r="K483" s="850"/>
    </row>
    <row r="484" spans="1:11" ht="14.1" customHeight="1" x14ac:dyDescent="0.25">
      <c r="A484" s="851" t="s">
        <v>727</v>
      </c>
      <c r="B484" s="851"/>
      <c r="C484" s="851"/>
      <c r="D484" s="851"/>
      <c r="E484" s="851"/>
      <c r="F484" s="851"/>
      <c r="G484" s="851"/>
      <c r="H484" s="851"/>
      <c r="I484" s="851"/>
      <c r="J484" s="851"/>
      <c r="K484" s="851"/>
    </row>
    <row r="485" spans="1:11" ht="14.1" customHeight="1" x14ac:dyDescent="0.25">
      <c r="A485" s="850" t="s">
        <v>16</v>
      </c>
      <c r="B485" s="850"/>
      <c r="C485" s="850"/>
      <c r="D485" s="850"/>
      <c r="E485" s="850"/>
      <c r="F485" s="850"/>
      <c r="G485" s="850"/>
      <c r="H485" s="850"/>
      <c r="I485" s="850"/>
      <c r="J485" s="850"/>
      <c r="K485" s="850"/>
    </row>
    <row r="486" spans="1:11" ht="14.1" customHeight="1" thickBot="1" x14ac:dyDescent="0.3">
      <c r="A486" s="297" t="s">
        <v>833</v>
      </c>
      <c r="B486" s="298"/>
      <c r="C486" s="299"/>
      <c r="D486" s="300"/>
      <c r="E486" s="852"/>
      <c r="F486" s="852"/>
      <c r="G486" s="853"/>
      <c r="H486" s="853"/>
      <c r="I486" s="301"/>
      <c r="J486" s="302"/>
      <c r="K486" s="303">
        <v>1</v>
      </c>
    </row>
    <row r="487" spans="1:11" ht="14.1" customHeight="1" x14ac:dyDescent="0.25">
      <c r="A487" s="836" t="s">
        <v>17</v>
      </c>
      <c r="B487" s="839" t="s">
        <v>729</v>
      </c>
      <c r="C487" s="842" t="s">
        <v>834</v>
      </c>
      <c r="D487" s="845" t="s">
        <v>731</v>
      </c>
      <c r="E487" s="845"/>
      <c r="F487" s="846"/>
      <c r="G487" s="847" t="s">
        <v>732</v>
      </c>
      <c r="H487" s="848"/>
      <c r="I487" s="849"/>
      <c r="J487" s="304"/>
      <c r="K487" s="826" t="s">
        <v>733</v>
      </c>
    </row>
    <row r="488" spans="1:11" ht="14.1" customHeight="1" x14ac:dyDescent="0.25">
      <c r="A488" s="837"/>
      <c r="B488" s="840"/>
      <c r="C488" s="843"/>
      <c r="D488" s="305" t="s">
        <v>18</v>
      </c>
      <c r="E488" s="305" t="s">
        <v>18</v>
      </c>
      <c r="F488" s="306" t="s">
        <v>18</v>
      </c>
      <c r="G488" s="307" t="s">
        <v>18</v>
      </c>
      <c r="H488" s="308" t="s">
        <v>18</v>
      </c>
      <c r="I488" s="309" t="s">
        <v>18</v>
      </c>
      <c r="J488" s="828" t="s">
        <v>734</v>
      </c>
      <c r="K488" s="827"/>
    </row>
    <row r="489" spans="1:11" ht="14.1" customHeight="1" x14ac:dyDescent="0.25">
      <c r="A489" s="837"/>
      <c r="B489" s="840"/>
      <c r="C489" s="843"/>
      <c r="D489" s="310" t="s">
        <v>735</v>
      </c>
      <c r="E489" s="310" t="s">
        <v>735</v>
      </c>
      <c r="F489" s="311" t="s">
        <v>736</v>
      </c>
      <c r="G489" s="312" t="s">
        <v>735</v>
      </c>
      <c r="H489" s="313" t="s">
        <v>735</v>
      </c>
      <c r="I489" s="314" t="s">
        <v>736</v>
      </c>
      <c r="J489" s="829"/>
      <c r="K489" s="827"/>
    </row>
    <row r="490" spans="1:11" ht="14.1" customHeight="1" x14ac:dyDescent="0.25">
      <c r="A490" s="838"/>
      <c r="B490" s="841"/>
      <c r="C490" s="844"/>
      <c r="D490" s="315" t="s">
        <v>737</v>
      </c>
      <c r="E490" s="315" t="s">
        <v>738</v>
      </c>
      <c r="F490" s="316" t="s">
        <v>738</v>
      </c>
      <c r="G490" s="317" t="s">
        <v>737</v>
      </c>
      <c r="H490" s="318" t="s">
        <v>738</v>
      </c>
      <c r="I490" s="319" t="s">
        <v>738</v>
      </c>
      <c r="J490" s="320" t="s">
        <v>739</v>
      </c>
      <c r="K490" s="827"/>
    </row>
    <row r="491" spans="1:11" ht="14.1" customHeight="1" thickBot="1" x14ac:dyDescent="0.3">
      <c r="A491" s="321" t="s">
        <v>740</v>
      </c>
      <c r="B491" s="322">
        <v>2</v>
      </c>
      <c r="C491" s="323" t="s">
        <v>741</v>
      </c>
      <c r="D491" s="323" t="s">
        <v>742</v>
      </c>
      <c r="E491" s="323" t="s">
        <v>743</v>
      </c>
      <c r="F491" s="324" t="s">
        <v>744</v>
      </c>
      <c r="G491" s="325">
        <v>7</v>
      </c>
      <c r="H491" s="326">
        <v>8</v>
      </c>
      <c r="I491" s="327">
        <v>9</v>
      </c>
      <c r="J491" s="328">
        <v>10</v>
      </c>
      <c r="K491" s="329">
        <v>11</v>
      </c>
    </row>
    <row r="492" spans="1:11" ht="14.1" customHeight="1" thickBot="1" x14ac:dyDescent="0.3">
      <c r="A492" s="330"/>
      <c r="B492" s="331" t="s">
        <v>745</v>
      </c>
      <c r="C492" s="332"/>
      <c r="D492" s="333">
        <f>D493+D494</f>
        <v>0</v>
      </c>
      <c r="E492" s="333">
        <f>E493+E494</f>
        <v>189177510</v>
      </c>
      <c r="F492" s="334">
        <f>E492+D492</f>
        <v>189177510</v>
      </c>
      <c r="G492" s="335"/>
      <c r="H492" s="336"/>
      <c r="I492" s="337"/>
      <c r="J492" s="338"/>
      <c r="K492" s="339"/>
    </row>
    <row r="493" spans="1:11" ht="14.1" customHeight="1" x14ac:dyDescent="0.25">
      <c r="A493" s="340"/>
      <c r="B493" s="341" t="s">
        <v>746</v>
      </c>
      <c r="C493" s="342"/>
      <c r="D493" s="343"/>
      <c r="E493" s="343">
        <v>189177510</v>
      </c>
      <c r="F493" s="344">
        <f>E493+D493</f>
        <v>189177510</v>
      </c>
      <c r="G493" s="345"/>
      <c r="H493" s="346"/>
      <c r="I493" s="347"/>
      <c r="J493" s="348"/>
      <c r="K493" s="339"/>
    </row>
    <row r="494" spans="1:11" ht="14.1" customHeight="1" x14ac:dyDescent="0.25">
      <c r="A494" s="349"/>
      <c r="B494" s="350" t="s">
        <v>747</v>
      </c>
      <c r="C494" s="351"/>
      <c r="D494" s="1"/>
      <c r="E494" s="352"/>
      <c r="F494" s="353">
        <f>E494+D494</f>
        <v>0</v>
      </c>
      <c r="G494" s="354"/>
      <c r="H494" s="2"/>
      <c r="I494" s="355"/>
      <c r="J494" s="356"/>
      <c r="K494" s="339"/>
    </row>
    <row r="495" spans="1:11" ht="14.1" customHeight="1" thickBot="1" x14ac:dyDescent="0.3">
      <c r="A495" s="357"/>
      <c r="B495" s="358"/>
      <c r="C495" s="358"/>
      <c r="D495" s="3"/>
      <c r="E495" s="3"/>
      <c r="F495" s="359"/>
      <c r="G495" s="360"/>
      <c r="H495" s="4"/>
      <c r="I495" s="361"/>
      <c r="J495" s="362"/>
      <c r="K495" s="363"/>
    </row>
    <row r="496" spans="1:11" ht="14.1" customHeight="1" thickTop="1" thickBot="1" x14ac:dyDescent="0.3">
      <c r="A496" s="364" t="s">
        <v>19</v>
      </c>
      <c r="B496" s="5" t="s">
        <v>20</v>
      </c>
      <c r="C496" s="6">
        <f>C498+C511</f>
        <v>2014979600</v>
      </c>
      <c r="D496" s="6">
        <f t="shared" ref="D496:J496" si="206">D498+D511</f>
        <v>0</v>
      </c>
      <c r="E496" s="6">
        <f t="shared" si="206"/>
        <v>0</v>
      </c>
      <c r="F496" s="365">
        <f t="shared" si="206"/>
        <v>0</v>
      </c>
      <c r="G496" s="366">
        <f t="shared" si="206"/>
        <v>0</v>
      </c>
      <c r="H496" s="367">
        <f t="shared" si="206"/>
        <v>189177510</v>
      </c>
      <c r="I496" s="368">
        <f t="shared" si="206"/>
        <v>189177510</v>
      </c>
      <c r="J496" s="369">
        <f t="shared" si="206"/>
        <v>1825802090</v>
      </c>
      <c r="K496" s="370">
        <f>I496/C496*100</f>
        <v>9.3885570851436917</v>
      </c>
    </row>
    <row r="497" spans="1:11" ht="14.1" customHeight="1" thickTop="1" thickBot="1" x14ac:dyDescent="0.3">
      <c r="A497" s="371"/>
      <c r="B497" s="7"/>
      <c r="C497" s="8"/>
      <c r="D497" s="8"/>
      <c r="E497" s="8"/>
      <c r="F497" s="372"/>
      <c r="G497" s="373"/>
      <c r="H497" s="374"/>
      <c r="I497" s="375"/>
      <c r="J497" s="376"/>
      <c r="K497" s="370"/>
    </row>
    <row r="498" spans="1:11" ht="14.1" customHeight="1" thickTop="1" thickBot="1" x14ac:dyDescent="0.3">
      <c r="A498" s="364" t="s">
        <v>21</v>
      </c>
      <c r="B498" s="5" t="s">
        <v>22</v>
      </c>
      <c r="C498" s="6">
        <f>C499</f>
        <v>1559485600</v>
      </c>
      <c r="D498" s="6">
        <f t="shared" ref="D498:J498" si="207">D499</f>
        <v>0</v>
      </c>
      <c r="E498" s="6">
        <f t="shared" si="207"/>
        <v>0</v>
      </c>
      <c r="F498" s="365">
        <f t="shared" si="207"/>
        <v>0</v>
      </c>
      <c r="G498" s="366">
        <f t="shared" si="207"/>
        <v>0</v>
      </c>
      <c r="H498" s="367">
        <f t="shared" si="207"/>
        <v>189177510</v>
      </c>
      <c r="I498" s="368">
        <f t="shared" si="207"/>
        <v>189177510</v>
      </c>
      <c r="J498" s="369">
        <f t="shared" si="207"/>
        <v>1370308090</v>
      </c>
      <c r="K498" s="370">
        <f t="shared" ref="K498:K522" si="208">I498/C498*100</f>
        <v>12.130763503042285</v>
      </c>
    </row>
    <row r="499" spans="1:11" ht="14.1" customHeight="1" thickTop="1" x14ac:dyDescent="0.25">
      <c r="A499" s="377" t="s">
        <v>23</v>
      </c>
      <c r="B499" s="9" t="s">
        <v>24</v>
      </c>
      <c r="C499" s="10">
        <f>C500+C509</f>
        <v>1559485600</v>
      </c>
      <c r="D499" s="10">
        <f t="shared" ref="D499:J499" si="209">D500+D509</f>
        <v>0</v>
      </c>
      <c r="E499" s="10">
        <f t="shared" si="209"/>
        <v>0</v>
      </c>
      <c r="F499" s="378">
        <f t="shared" si="209"/>
        <v>0</v>
      </c>
      <c r="G499" s="379">
        <f t="shared" si="209"/>
        <v>0</v>
      </c>
      <c r="H499" s="380">
        <f t="shared" si="209"/>
        <v>189177510</v>
      </c>
      <c r="I499" s="381">
        <f t="shared" si="209"/>
        <v>189177510</v>
      </c>
      <c r="J499" s="382">
        <f t="shared" si="209"/>
        <v>1370308090</v>
      </c>
      <c r="K499" s="383">
        <f t="shared" si="208"/>
        <v>12.130763503042285</v>
      </c>
    </row>
    <row r="500" spans="1:11" ht="14.1" customHeight="1" x14ac:dyDescent="0.25">
      <c r="A500" s="384" t="s">
        <v>25</v>
      </c>
      <c r="B500" s="11" t="s">
        <v>26</v>
      </c>
      <c r="C500" s="12">
        <f>SUM(C501:C508)</f>
        <v>1293085600</v>
      </c>
      <c r="D500" s="12">
        <f t="shared" ref="D500:J500" si="210">SUM(D501:D508)</f>
        <v>0</v>
      </c>
      <c r="E500" s="12">
        <f t="shared" si="210"/>
        <v>0</v>
      </c>
      <c r="F500" s="385">
        <f t="shared" si="210"/>
        <v>0</v>
      </c>
      <c r="G500" s="386">
        <f t="shared" si="210"/>
        <v>0</v>
      </c>
      <c r="H500" s="12">
        <f t="shared" si="210"/>
        <v>189177510</v>
      </c>
      <c r="I500" s="387">
        <f t="shared" si="210"/>
        <v>189177510</v>
      </c>
      <c r="J500" s="388">
        <f t="shared" si="210"/>
        <v>1103908090</v>
      </c>
      <c r="K500" s="389">
        <f t="shared" si="208"/>
        <v>14.629929372038481</v>
      </c>
    </row>
    <row r="501" spans="1:11" ht="14.1" customHeight="1" x14ac:dyDescent="0.25">
      <c r="A501" s="390" t="s">
        <v>27</v>
      </c>
      <c r="B501" s="13" t="s">
        <v>28</v>
      </c>
      <c r="C501" s="14">
        <v>960964000</v>
      </c>
      <c r="D501" s="391"/>
      <c r="E501" s="391"/>
      <c r="F501" s="392"/>
      <c r="G501" s="661"/>
      <c r="H501" s="394">
        <v>138859000</v>
      </c>
      <c r="I501" s="395">
        <f>H501+G501</f>
        <v>138859000</v>
      </c>
      <c r="J501" s="396">
        <f>C501-I501</f>
        <v>822105000</v>
      </c>
      <c r="K501" s="397">
        <f t="shared" si="208"/>
        <v>14.449968989473073</v>
      </c>
    </row>
    <row r="502" spans="1:11" ht="14.1" customHeight="1" x14ac:dyDescent="0.25">
      <c r="A502" s="390" t="s">
        <v>29</v>
      </c>
      <c r="B502" s="13" t="s">
        <v>30</v>
      </c>
      <c r="C502" s="14">
        <v>107483200</v>
      </c>
      <c r="D502" s="391"/>
      <c r="E502" s="391"/>
      <c r="F502" s="392"/>
      <c r="G502" s="662"/>
      <c r="H502" s="15">
        <v>17404772</v>
      </c>
      <c r="I502" s="395">
        <f t="shared" ref="I502:I508" si="211">H502+G502</f>
        <v>17404772</v>
      </c>
      <c r="J502" s="396">
        <f t="shared" ref="J502:J508" si="212">C502-I502</f>
        <v>90078428</v>
      </c>
      <c r="K502" s="397">
        <f t="shared" si="208"/>
        <v>16.193016210905515</v>
      </c>
    </row>
    <row r="503" spans="1:11" ht="14.1" customHeight="1" x14ac:dyDescent="0.25">
      <c r="A503" s="390" t="s">
        <v>31</v>
      </c>
      <c r="B503" s="13" t="s">
        <v>32</v>
      </c>
      <c r="C503" s="14">
        <v>76310000</v>
      </c>
      <c r="D503" s="391"/>
      <c r="E503" s="391"/>
      <c r="F503" s="392"/>
      <c r="G503" s="662"/>
      <c r="H503" s="15">
        <v>11740000</v>
      </c>
      <c r="I503" s="395">
        <f t="shared" si="211"/>
        <v>11740000</v>
      </c>
      <c r="J503" s="396">
        <f t="shared" si="212"/>
        <v>64570000</v>
      </c>
      <c r="K503" s="397">
        <f t="shared" si="208"/>
        <v>15.384615384615385</v>
      </c>
    </row>
    <row r="504" spans="1:11" ht="14.1" customHeight="1" x14ac:dyDescent="0.25">
      <c r="A504" s="390" t="s">
        <v>33</v>
      </c>
      <c r="B504" s="13" t="s">
        <v>34</v>
      </c>
      <c r="C504" s="14">
        <v>28210000</v>
      </c>
      <c r="D504" s="391"/>
      <c r="E504" s="391"/>
      <c r="F504" s="392"/>
      <c r="G504" s="662"/>
      <c r="H504" s="15">
        <v>4340000</v>
      </c>
      <c r="I504" s="395">
        <f t="shared" si="211"/>
        <v>4340000</v>
      </c>
      <c r="J504" s="396">
        <f t="shared" si="212"/>
        <v>23870000</v>
      </c>
      <c r="K504" s="397">
        <f t="shared" si="208"/>
        <v>15.384615384615385</v>
      </c>
    </row>
    <row r="505" spans="1:11" ht="14.1" customHeight="1" x14ac:dyDescent="0.25">
      <c r="A505" s="390" t="s">
        <v>35</v>
      </c>
      <c r="B505" s="13" t="s">
        <v>36</v>
      </c>
      <c r="C505" s="14">
        <v>68801900</v>
      </c>
      <c r="D505" s="391"/>
      <c r="E505" s="391"/>
      <c r="F505" s="392"/>
      <c r="G505" s="662"/>
      <c r="H505" s="15">
        <v>10718160</v>
      </c>
      <c r="I505" s="395">
        <f t="shared" si="211"/>
        <v>10718160</v>
      </c>
      <c r="J505" s="396">
        <f t="shared" si="212"/>
        <v>58083740</v>
      </c>
      <c r="K505" s="397">
        <f t="shared" si="208"/>
        <v>15.578290715808722</v>
      </c>
    </row>
    <row r="506" spans="1:11" ht="14.1" customHeight="1" x14ac:dyDescent="0.25">
      <c r="A506" s="390" t="s">
        <v>37</v>
      </c>
      <c r="B506" s="13" t="s">
        <v>38</v>
      </c>
      <c r="C506" s="14">
        <v>21305700</v>
      </c>
      <c r="D506" s="391"/>
      <c r="E506" s="391"/>
      <c r="F506" s="392"/>
      <c r="G506" s="662"/>
      <c r="H506" s="15">
        <v>1425048</v>
      </c>
      <c r="I506" s="395">
        <f t="shared" si="211"/>
        <v>1425048</v>
      </c>
      <c r="J506" s="396">
        <f t="shared" si="212"/>
        <v>19880652</v>
      </c>
      <c r="K506" s="397">
        <f t="shared" si="208"/>
        <v>6.6885762964840385</v>
      </c>
    </row>
    <row r="507" spans="1:11" ht="14.1" customHeight="1" x14ac:dyDescent="0.25">
      <c r="A507" s="390" t="s">
        <v>39</v>
      </c>
      <c r="B507" s="13" t="s">
        <v>40</v>
      </c>
      <c r="C507" s="14">
        <v>16700</v>
      </c>
      <c r="D507" s="391"/>
      <c r="E507" s="391"/>
      <c r="F507" s="392"/>
      <c r="G507" s="662"/>
      <c r="H507" s="15">
        <v>2636</v>
      </c>
      <c r="I507" s="395">
        <f t="shared" si="211"/>
        <v>2636</v>
      </c>
      <c r="J507" s="396">
        <f t="shared" si="212"/>
        <v>14064</v>
      </c>
      <c r="K507" s="397">
        <f t="shared" si="208"/>
        <v>15.78443113772455</v>
      </c>
    </row>
    <row r="508" spans="1:11" ht="14.1" customHeight="1" x14ac:dyDescent="0.25">
      <c r="A508" s="390" t="s">
        <v>41</v>
      </c>
      <c r="B508" s="13" t="s">
        <v>42</v>
      </c>
      <c r="C508" s="14">
        <v>29994100</v>
      </c>
      <c r="D508" s="391"/>
      <c r="E508" s="391"/>
      <c r="F508" s="392"/>
      <c r="G508" s="663"/>
      <c r="H508" s="16">
        <v>4687894</v>
      </c>
      <c r="I508" s="395">
        <f t="shared" si="211"/>
        <v>4687894</v>
      </c>
      <c r="J508" s="396">
        <f t="shared" si="212"/>
        <v>25306206</v>
      </c>
      <c r="K508" s="397">
        <f t="shared" si="208"/>
        <v>15.629387112798851</v>
      </c>
    </row>
    <row r="509" spans="1:11" ht="14.1" customHeight="1" x14ac:dyDescent="0.25">
      <c r="A509" s="400" t="s">
        <v>43</v>
      </c>
      <c r="B509" s="17" t="s">
        <v>44</v>
      </c>
      <c r="C509" s="18">
        <f>C510</f>
        <v>266400000</v>
      </c>
      <c r="D509" s="18">
        <f t="shared" ref="D509:J509" si="213">D510</f>
        <v>0</v>
      </c>
      <c r="E509" s="18">
        <f t="shared" si="213"/>
        <v>0</v>
      </c>
      <c r="F509" s="401">
        <f t="shared" si="213"/>
        <v>0</v>
      </c>
      <c r="G509" s="402">
        <f t="shared" si="213"/>
        <v>0</v>
      </c>
      <c r="H509" s="403">
        <f>H510</f>
        <v>0</v>
      </c>
      <c r="I509" s="404">
        <f t="shared" si="213"/>
        <v>0</v>
      </c>
      <c r="J509" s="405">
        <f t="shared" si="213"/>
        <v>266400000</v>
      </c>
      <c r="K509" s="406">
        <f t="shared" si="208"/>
        <v>0</v>
      </c>
    </row>
    <row r="510" spans="1:11" ht="14.1" customHeight="1" thickBot="1" x14ac:dyDescent="0.3">
      <c r="A510" s="407" t="s">
        <v>45</v>
      </c>
      <c r="B510" s="19" t="s">
        <v>46</v>
      </c>
      <c r="C510" s="20">
        <v>266400000</v>
      </c>
      <c r="D510" s="408"/>
      <c r="E510" s="408"/>
      <c r="F510" s="409"/>
      <c r="G510" s="410"/>
      <c r="H510" s="21"/>
      <c r="I510" s="411">
        <f>H510+G510</f>
        <v>0</v>
      </c>
      <c r="J510" s="412">
        <f>C510-I510</f>
        <v>266400000</v>
      </c>
      <c r="K510" s="413">
        <f t="shared" si="208"/>
        <v>0</v>
      </c>
    </row>
    <row r="511" spans="1:11" ht="14.1" customHeight="1" thickTop="1" thickBot="1" x14ac:dyDescent="0.3">
      <c r="A511" s="364" t="s">
        <v>47</v>
      </c>
      <c r="B511" s="22" t="s">
        <v>48</v>
      </c>
      <c r="C511" s="23">
        <f t="shared" ref="C511:J511" si="214">C512+C526+C541+C548+C555+C567+C579+C586+C617+C649+C702+C760+C772+C784+C814+C836+C878+C887+C924+C956</f>
        <v>455494000</v>
      </c>
      <c r="D511" s="23">
        <f t="shared" si="214"/>
        <v>0</v>
      </c>
      <c r="E511" s="23">
        <f t="shared" si="214"/>
        <v>0</v>
      </c>
      <c r="F511" s="414">
        <f t="shared" si="214"/>
        <v>0</v>
      </c>
      <c r="G511" s="415">
        <f t="shared" si="214"/>
        <v>0</v>
      </c>
      <c r="H511" s="23">
        <f t="shared" si="214"/>
        <v>0</v>
      </c>
      <c r="I511" s="416">
        <f t="shared" si="214"/>
        <v>0</v>
      </c>
      <c r="J511" s="417">
        <f t="shared" si="214"/>
        <v>455494000</v>
      </c>
      <c r="K511" s="418">
        <f t="shared" si="208"/>
        <v>0</v>
      </c>
    </row>
    <row r="512" spans="1:11" ht="14.1" customHeight="1" thickTop="1" x14ac:dyDescent="0.25">
      <c r="A512" s="377" t="s">
        <v>49</v>
      </c>
      <c r="B512" s="24" t="s">
        <v>50</v>
      </c>
      <c r="C512" s="25">
        <f>C513</f>
        <v>3000000</v>
      </c>
      <c r="D512" s="25">
        <f t="shared" ref="D512:J513" si="215">D513</f>
        <v>0</v>
      </c>
      <c r="E512" s="25">
        <f t="shared" si="215"/>
        <v>0</v>
      </c>
      <c r="F512" s="419">
        <f t="shared" si="215"/>
        <v>0</v>
      </c>
      <c r="G512" s="420">
        <f t="shared" si="215"/>
        <v>0</v>
      </c>
      <c r="H512" s="25">
        <f t="shared" si="215"/>
        <v>0</v>
      </c>
      <c r="I512" s="421">
        <f t="shared" si="215"/>
        <v>0</v>
      </c>
      <c r="J512" s="422">
        <f t="shared" si="215"/>
        <v>3000000</v>
      </c>
      <c r="K512" s="383">
        <f t="shared" si="208"/>
        <v>0</v>
      </c>
    </row>
    <row r="513" spans="1:11" ht="14.1" customHeight="1" thickBot="1" x14ac:dyDescent="0.3">
      <c r="A513" s="423" t="s">
        <v>51</v>
      </c>
      <c r="B513" s="26" t="s">
        <v>52</v>
      </c>
      <c r="C513" s="27">
        <f>C514</f>
        <v>3000000</v>
      </c>
      <c r="D513" s="27">
        <f t="shared" si="215"/>
        <v>0</v>
      </c>
      <c r="E513" s="27">
        <f t="shared" si="215"/>
        <v>0</v>
      </c>
      <c r="F513" s="424">
        <f t="shared" si="215"/>
        <v>0</v>
      </c>
      <c r="G513" s="425">
        <f t="shared" si="215"/>
        <v>0</v>
      </c>
      <c r="H513" s="27">
        <f t="shared" si="215"/>
        <v>0</v>
      </c>
      <c r="I513" s="426">
        <f t="shared" si="215"/>
        <v>0</v>
      </c>
      <c r="J513" s="427">
        <f t="shared" si="215"/>
        <v>3000000</v>
      </c>
      <c r="K513" s="428">
        <f t="shared" si="208"/>
        <v>0</v>
      </c>
    </row>
    <row r="514" spans="1:11" ht="14.1" customHeight="1" thickBot="1" x14ac:dyDescent="0.3">
      <c r="A514" s="429" t="s">
        <v>53</v>
      </c>
      <c r="B514" s="28" t="s">
        <v>54</v>
      </c>
      <c r="C514" s="29">
        <f>C515+C517+C519+C521</f>
        <v>3000000</v>
      </c>
      <c r="D514" s="29">
        <f t="shared" ref="D514:J514" si="216">D515+D517+D519+D521</f>
        <v>0</v>
      </c>
      <c r="E514" s="29">
        <f t="shared" si="216"/>
        <v>0</v>
      </c>
      <c r="F514" s="430">
        <f t="shared" si="216"/>
        <v>0</v>
      </c>
      <c r="G514" s="431">
        <f t="shared" si="216"/>
        <v>0</v>
      </c>
      <c r="H514" s="29">
        <f t="shared" si="216"/>
        <v>0</v>
      </c>
      <c r="I514" s="432">
        <f t="shared" si="216"/>
        <v>0</v>
      </c>
      <c r="J514" s="433">
        <f t="shared" si="216"/>
        <v>3000000</v>
      </c>
      <c r="K514" s="434">
        <f t="shared" si="208"/>
        <v>0</v>
      </c>
    </row>
    <row r="515" spans="1:11" ht="14.1" customHeight="1" x14ac:dyDescent="0.25">
      <c r="A515" s="435" t="s">
        <v>55</v>
      </c>
      <c r="B515" s="30" t="s">
        <v>56</v>
      </c>
      <c r="C515" s="31">
        <f>C516</f>
        <v>105000</v>
      </c>
      <c r="D515" s="31">
        <f t="shared" ref="D515:J515" si="217">D516</f>
        <v>0</v>
      </c>
      <c r="E515" s="31">
        <f t="shared" si="217"/>
        <v>0</v>
      </c>
      <c r="F515" s="436">
        <f t="shared" si="217"/>
        <v>0</v>
      </c>
      <c r="G515" s="437">
        <f t="shared" si="217"/>
        <v>0</v>
      </c>
      <c r="H515" s="31">
        <f t="shared" si="217"/>
        <v>0</v>
      </c>
      <c r="I515" s="438">
        <f t="shared" si="217"/>
        <v>0</v>
      </c>
      <c r="J515" s="439">
        <f t="shared" si="217"/>
        <v>105000</v>
      </c>
      <c r="K515" s="440">
        <f t="shared" si="208"/>
        <v>0</v>
      </c>
    </row>
    <row r="516" spans="1:11" ht="14.1" customHeight="1" x14ac:dyDescent="0.25">
      <c r="A516" s="441" t="s">
        <v>57</v>
      </c>
      <c r="B516" s="13" t="s">
        <v>58</v>
      </c>
      <c r="C516" s="14">
        <v>105000</v>
      </c>
      <c r="D516" s="32"/>
      <c r="E516" s="32"/>
      <c r="F516" s="442"/>
      <c r="G516" s="398"/>
      <c r="H516" s="15"/>
      <c r="I516" s="395">
        <f>H516+G516</f>
        <v>0</v>
      </c>
      <c r="J516" s="396">
        <f>C516-I516</f>
        <v>105000</v>
      </c>
      <c r="K516" s="397">
        <f t="shared" si="208"/>
        <v>0</v>
      </c>
    </row>
    <row r="517" spans="1:11" ht="14.1" customHeight="1" x14ac:dyDescent="0.25">
      <c r="A517" s="441" t="s">
        <v>748</v>
      </c>
      <c r="B517" s="13" t="s">
        <v>749</v>
      </c>
      <c r="C517" s="14">
        <f>C518</f>
        <v>100000</v>
      </c>
      <c r="D517" s="14">
        <f t="shared" ref="D517:J517" si="218">D518</f>
        <v>0</v>
      </c>
      <c r="E517" s="14">
        <f t="shared" si="218"/>
        <v>0</v>
      </c>
      <c r="F517" s="443">
        <f t="shared" si="218"/>
        <v>0</v>
      </c>
      <c r="G517" s="444">
        <f t="shared" si="218"/>
        <v>0</v>
      </c>
      <c r="H517" s="14">
        <f t="shared" si="218"/>
        <v>0</v>
      </c>
      <c r="I517" s="445">
        <f t="shared" si="218"/>
        <v>0</v>
      </c>
      <c r="J517" s="446">
        <f t="shared" si="218"/>
        <v>100000</v>
      </c>
      <c r="K517" s="397">
        <f t="shared" si="208"/>
        <v>0</v>
      </c>
    </row>
    <row r="518" spans="1:11" ht="14.1" customHeight="1" x14ac:dyDescent="0.25">
      <c r="A518" s="441" t="s">
        <v>750</v>
      </c>
      <c r="B518" s="13" t="s">
        <v>59</v>
      </c>
      <c r="C518" s="14">
        <v>100000</v>
      </c>
      <c r="D518" s="32"/>
      <c r="E518" s="32"/>
      <c r="F518" s="442"/>
      <c r="G518" s="398"/>
      <c r="H518" s="15"/>
      <c r="I518" s="395"/>
      <c r="J518" s="396">
        <f>C518-I518</f>
        <v>100000</v>
      </c>
      <c r="K518" s="397">
        <f t="shared" si="208"/>
        <v>0</v>
      </c>
    </row>
    <row r="519" spans="1:11" ht="14.1" customHeight="1" x14ac:dyDescent="0.25">
      <c r="A519" s="390" t="s">
        <v>60</v>
      </c>
      <c r="B519" s="13" t="s">
        <v>61</v>
      </c>
      <c r="C519" s="14">
        <f>C520</f>
        <v>100000</v>
      </c>
      <c r="D519" s="14">
        <f t="shared" ref="D519:J519" si="219">D520</f>
        <v>0</v>
      </c>
      <c r="E519" s="14">
        <f t="shared" si="219"/>
        <v>0</v>
      </c>
      <c r="F519" s="443">
        <f t="shared" si="219"/>
        <v>0</v>
      </c>
      <c r="G519" s="444">
        <f t="shared" si="219"/>
        <v>0</v>
      </c>
      <c r="H519" s="14">
        <f t="shared" si="219"/>
        <v>0</v>
      </c>
      <c r="I519" s="445">
        <f t="shared" si="219"/>
        <v>0</v>
      </c>
      <c r="J519" s="446">
        <f t="shared" si="219"/>
        <v>100000</v>
      </c>
      <c r="K519" s="397">
        <f t="shared" si="208"/>
        <v>0</v>
      </c>
    </row>
    <row r="520" spans="1:11" ht="14.1" customHeight="1" x14ac:dyDescent="0.25">
      <c r="A520" s="390" t="s">
        <v>62</v>
      </c>
      <c r="B520" s="13" t="s">
        <v>751</v>
      </c>
      <c r="C520" s="14">
        <v>100000</v>
      </c>
      <c r="D520" s="32"/>
      <c r="E520" s="32"/>
      <c r="F520" s="442"/>
      <c r="G520" s="398"/>
      <c r="H520" s="15"/>
      <c r="I520" s="395">
        <f>H520+G520</f>
        <v>0</v>
      </c>
      <c r="J520" s="396">
        <f>C520-I520</f>
        <v>100000</v>
      </c>
      <c r="K520" s="397">
        <f t="shared" si="208"/>
        <v>0</v>
      </c>
    </row>
    <row r="521" spans="1:11" ht="14.1" customHeight="1" x14ac:dyDescent="0.25">
      <c r="A521" s="390" t="s">
        <v>64</v>
      </c>
      <c r="B521" s="13" t="s">
        <v>65</v>
      </c>
      <c r="C521" s="14">
        <f>C522</f>
        <v>2695000</v>
      </c>
      <c r="D521" s="14">
        <f t="shared" ref="D521:J521" si="220">D522</f>
        <v>0</v>
      </c>
      <c r="E521" s="14">
        <f t="shared" si="220"/>
        <v>0</v>
      </c>
      <c r="F521" s="443">
        <f t="shared" si="220"/>
        <v>0</v>
      </c>
      <c r="G521" s="444">
        <f t="shared" si="220"/>
        <v>0</v>
      </c>
      <c r="H521" s="14">
        <f t="shared" si="220"/>
        <v>0</v>
      </c>
      <c r="I521" s="445">
        <f t="shared" si="220"/>
        <v>0</v>
      </c>
      <c r="J521" s="446">
        <f t="shared" si="220"/>
        <v>2695000</v>
      </c>
      <c r="K521" s="397">
        <f t="shared" si="208"/>
        <v>0</v>
      </c>
    </row>
    <row r="522" spans="1:11" ht="14.1" customHeight="1" x14ac:dyDescent="0.25">
      <c r="A522" s="390" t="s">
        <v>66</v>
      </c>
      <c r="B522" s="13" t="s">
        <v>67</v>
      </c>
      <c r="C522" s="14">
        <v>2695000</v>
      </c>
      <c r="D522" s="32"/>
      <c r="E522" s="32"/>
      <c r="F522" s="442"/>
      <c r="G522" s="398"/>
      <c r="H522" s="15"/>
      <c r="I522" s="395">
        <f>H522+G522</f>
        <v>0</v>
      </c>
      <c r="J522" s="396">
        <f>C522-I522</f>
        <v>2695000</v>
      </c>
      <c r="K522" s="397">
        <f t="shared" si="208"/>
        <v>0</v>
      </c>
    </row>
    <row r="523" spans="1:11" ht="14.1" customHeight="1" x14ac:dyDescent="0.25">
      <c r="A523" s="34"/>
      <c r="B523" s="34"/>
      <c r="C523" s="35"/>
      <c r="D523" s="36"/>
      <c r="E523" s="36"/>
      <c r="F523" s="36"/>
      <c r="G523" s="37"/>
      <c r="H523" s="37"/>
      <c r="I523" s="37"/>
      <c r="J523" s="38"/>
      <c r="K523" s="39"/>
    </row>
    <row r="524" spans="1:11" ht="14.1" customHeight="1" x14ac:dyDescent="0.25">
      <c r="A524" s="40"/>
      <c r="B524" s="40"/>
      <c r="C524" s="41"/>
      <c r="D524" s="42"/>
      <c r="E524" s="42"/>
      <c r="F524" s="42"/>
      <c r="G524" s="43"/>
      <c r="H524" s="43"/>
      <c r="I524" s="43"/>
      <c r="J524" s="44"/>
      <c r="K524" s="45">
        <v>2</v>
      </c>
    </row>
    <row r="525" spans="1:11" ht="14.1" customHeight="1" x14ac:dyDescent="0.25">
      <c r="A525" s="321" t="s">
        <v>740</v>
      </c>
      <c r="B525" s="322">
        <v>2</v>
      </c>
      <c r="C525" s="323" t="s">
        <v>741</v>
      </c>
      <c r="D525" s="323" t="s">
        <v>742</v>
      </c>
      <c r="E525" s="323" t="s">
        <v>743</v>
      </c>
      <c r="F525" s="324" t="s">
        <v>744</v>
      </c>
      <c r="G525" s="325">
        <v>7</v>
      </c>
      <c r="H525" s="326">
        <v>8</v>
      </c>
      <c r="I525" s="327">
        <v>9</v>
      </c>
      <c r="J525" s="328">
        <v>10</v>
      </c>
      <c r="K525" s="329">
        <v>11</v>
      </c>
    </row>
    <row r="526" spans="1:11" ht="14.1" customHeight="1" x14ac:dyDescent="0.25">
      <c r="A526" s="448" t="s">
        <v>49</v>
      </c>
      <c r="B526" s="46" t="s">
        <v>68</v>
      </c>
      <c r="C526" s="47">
        <f>C527</f>
        <v>3930000</v>
      </c>
      <c r="D526" s="47">
        <f t="shared" ref="D526:J526" si="221">D527</f>
        <v>0</v>
      </c>
      <c r="E526" s="47">
        <f t="shared" si="221"/>
        <v>0</v>
      </c>
      <c r="F526" s="449">
        <f t="shared" si="221"/>
        <v>0</v>
      </c>
      <c r="G526" s="450">
        <f t="shared" si="221"/>
        <v>0</v>
      </c>
      <c r="H526" s="48">
        <f t="shared" si="221"/>
        <v>0</v>
      </c>
      <c r="I526" s="451">
        <f t="shared" si="221"/>
        <v>0</v>
      </c>
      <c r="J526" s="452">
        <f t="shared" si="221"/>
        <v>3930000</v>
      </c>
      <c r="K526" s="453">
        <f t="shared" ref="K526:K533" si="222">I526/C526*100</f>
        <v>0</v>
      </c>
    </row>
    <row r="527" spans="1:11" ht="14.1" customHeight="1" thickBot="1" x14ac:dyDescent="0.3">
      <c r="A527" s="423" t="s">
        <v>69</v>
      </c>
      <c r="B527" s="26" t="s">
        <v>70</v>
      </c>
      <c r="C527" s="27">
        <f>C528+C531</f>
        <v>3930000</v>
      </c>
      <c r="D527" s="27">
        <f t="shared" ref="D527:J527" si="223">D528+D531</f>
        <v>0</v>
      </c>
      <c r="E527" s="27">
        <f t="shared" si="223"/>
        <v>0</v>
      </c>
      <c r="F527" s="424">
        <f t="shared" si="223"/>
        <v>0</v>
      </c>
      <c r="G527" s="454">
        <f t="shared" si="223"/>
        <v>0</v>
      </c>
      <c r="H527" s="27">
        <f t="shared" si="223"/>
        <v>0</v>
      </c>
      <c r="I527" s="426">
        <f t="shared" si="223"/>
        <v>0</v>
      </c>
      <c r="J527" s="455">
        <f t="shared" si="223"/>
        <v>3930000</v>
      </c>
      <c r="K527" s="428">
        <f t="shared" si="222"/>
        <v>0</v>
      </c>
    </row>
    <row r="528" spans="1:11" ht="14.1" customHeight="1" thickBot="1" x14ac:dyDescent="0.3">
      <c r="A528" s="456" t="s">
        <v>71</v>
      </c>
      <c r="B528" s="28" t="s">
        <v>24</v>
      </c>
      <c r="C528" s="29">
        <f>C529</f>
        <v>1150000</v>
      </c>
      <c r="D528" s="29">
        <f t="shared" ref="D528:J529" si="224">D529</f>
        <v>0</v>
      </c>
      <c r="E528" s="29">
        <f t="shared" si="224"/>
        <v>0</v>
      </c>
      <c r="F528" s="430">
        <f t="shared" si="224"/>
        <v>0</v>
      </c>
      <c r="G528" s="431">
        <f t="shared" si="224"/>
        <v>0</v>
      </c>
      <c r="H528" s="29">
        <f t="shared" si="224"/>
        <v>0</v>
      </c>
      <c r="I528" s="432">
        <f t="shared" si="224"/>
        <v>0</v>
      </c>
      <c r="J528" s="433">
        <f t="shared" si="224"/>
        <v>1150000</v>
      </c>
      <c r="K528" s="434">
        <f t="shared" si="222"/>
        <v>0</v>
      </c>
    </row>
    <row r="529" spans="1:11" ht="14.1" customHeight="1" x14ac:dyDescent="0.25">
      <c r="A529" s="457" t="s">
        <v>72</v>
      </c>
      <c r="B529" s="30" t="s">
        <v>73</v>
      </c>
      <c r="C529" s="31">
        <f>C530</f>
        <v>1150000</v>
      </c>
      <c r="D529" s="31">
        <f t="shared" si="224"/>
        <v>0</v>
      </c>
      <c r="E529" s="31">
        <f t="shared" si="224"/>
        <v>0</v>
      </c>
      <c r="F529" s="436">
        <f t="shared" si="224"/>
        <v>0</v>
      </c>
      <c r="G529" s="458">
        <f t="shared" si="224"/>
        <v>0</v>
      </c>
      <c r="H529" s="49">
        <f t="shared" si="224"/>
        <v>0</v>
      </c>
      <c r="I529" s="459">
        <f t="shared" si="224"/>
        <v>0</v>
      </c>
      <c r="J529" s="439">
        <f t="shared" si="224"/>
        <v>1150000</v>
      </c>
      <c r="K529" s="440">
        <f t="shared" si="222"/>
        <v>0</v>
      </c>
    </row>
    <row r="530" spans="1:11" ht="14.1" customHeight="1" thickBot="1" x14ac:dyDescent="0.3">
      <c r="A530" s="407" t="s">
        <v>74</v>
      </c>
      <c r="B530" s="19" t="s">
        <v>75</v>
      </c>
      <c r="C530" s="20">
        <v>1150000</v>
      </c>
      <c r="D530" s="4"/>
      <c r="E530" s="4"/>
      <c r="F530" s="460"/>
      <c r="G530" s="393"/>
      <c r="H530" s="50"/>
      <c r="I530" s="461">
        <f>H530+G530</f>
        <v>0</v>
      </c>
      <c r="J530" s="462">
        <f>C530-I530</f>
        <v>1150000</v>
      </c>
      <c r="K530" s="413">
        <f t="shared" si="222"/>
        <v>0</v>
      </c>
    </row>
    <row r="531" spans="1:11" ht="14.1" customHeight="1" thickBot="1" x14ac:dyDescent="0.3">
      <c r="A531" s="456" t="s">
        <v>76</v>
      </c>
      <c r="B531" s="28" t="s">
        <v>54</v>
      </c>
      <c r="C531" s="29">
        <f>C532+C534+C536+C539</f>
        <v>2780000</v>
      </c>
      <c r="D531" s="29">
        <f t="shared" ref="D531:J531" si="225">D532+D534+D536+D539</f>
        <v>0</v>
      </c>
      <c r="E531" s="29">
        <f t="shared" si="225"/>
        <v>0</v>
      </c>
      <c r="F531" s="430">
        <f t="shared" si="225"/>
        <v>0</v>
      </c>
      <c r="G531" s="431">
        <f t="shared" si="225"/>
        <v>0</v>
      </c>
      <c r="H531" s="29">
        <f t="shared" si="225"/>
        <v>0</v>
      </c>
      <c r="I531" s="432">
        <f t="shared" si="225"/>
        <v>0</v>
      </c>
      <c r="J531" s="433">
        <f t="shared" si="225"/>
        <v>2780000</v>
      </c>
      <c r="K531" s="434">
        <f t="shared" si="222"/>
        <v>0</v>
      </c>
    </row>
    <row r="532" spans="1:11" ht="14.1" customHeight="1" x14ac:dyDescent="0.25">
      <c r="A532" s="457" t="s">
        <v>77</v>
      </c>
      <c r="B532" s="30" t="s">
        <v>56</v>
      </c>
      <c r="C532" s="31">
        <f>C533</f>
        <v>170000</v>
      </c>
      <c r="D532" s="31">
        <f t="shared" ref="D532:J532" si="226">D533</f>
        <v>0</v>
      </c>
      <c r="E532" s="31">
        <f t="shared" si="226"/>
        <v>0</v>
      </c>
      <c r="F532" s="436">
        <f t="shared" si="226"/>
        <v>0</v>
      </c>
      <c r="G532" s="437">
        <f t="shared" si="226"/>
        <v>0</v>
      </c>
      <c r="H532" s="31">
        <f t="shared" si="226"/>
        <v>0</v>
      </c>
      <c r="I532" s="438">
        <f t="shared" si="226"/>
        <v>0</v>
      </c>
      <c r="J532" s="439">
        <f t="shared" si="226"/>
        <v>170000</v>
      </c>
      <c r="K532" s="440">
        <f t="shared" si="222"/>
        <v>0</v>
      </c>
    </row>
    <row r="533" spans="1:11" ht="14.1" customHeight="1" x14ac:dyDescent="0.25">
      <c r="A533" s="390" t="s">
        <v>78</v>
      </c>
      <c r="B533" s="13" t="s">
        <v>58</v>
      </c>
      <c r="C533" s="14">
        <v>170000</v>
      </c>
      <c r="D533" s="32"/>
      <c r="E533" s="32"/>
      <c r="F533" s="442"/>
      <c r="G533" s="398"/>
      <c r="H533" s="15"/>
      <c r="I533" s="395">
        <f>H533+G533</f>
        <v>0</v>
      </c>
      <c r="J533" s="396">
        <f>C533-I533</f>
        <v>170000</v>
      </c>
      <c r="K533" s="397">
        <f t="shared" si="222"/>
        <v>0</v>
      </c>
    </row>
    <row r="534" spans="1:11" ht="14.1" customHeight="1" x14ac:dyDescent="0.25">
      <c r="A534" s="457" t="s">
        <v>752</v>
      </c>
      <c r="B534" s="13" t="s">
        <v>753</v>
      </c>
      <c r="C534" s="14">
        <f>C535</f>
        <v>247500</v>
      </c>
      <c r="D534" s="14">
        <f t="shared" ref="D534:J534" si="227">D535</f>
        <v>0</v>
      </c>
      <c r="E534" s="14">
        <f t="shared" si="227"/>
        <v>0</v>
      </c>
      <c r="F534" s="443">
        <f t="shared" si="227"/>
        <v>0</v>
      </c>
      <c r="G534" s="444">
        <f t="shared" si="227"/>
        <v>0</v>
      </c>
      <c r="H534" s="14">
        <f t="shared" si="227"/>
        <v>0</v>
      </c>
      <c r="I534" s="445">
        <f t="shared" si="227"/>
        <v>0</v>
      </c>
      <c r="J534" s="446">
        <f t="shared" si="227"/>
        <v>247500</v>
      </c>
      <c r="K534" s="397"/>
    </row>
    <row r="535" spans="1:11" ht="14.1" customHeight="1" x14ac:dyDescent="0.25">
      <c r="A535" s="457" t="s">
        <v>754</v>
      </c>
      <c r="B535" s="13" t="s">
        <v>59</v>
      </c>
      <c r="C535" s="14">
        <v>247500</v>
      </c>
      <c r="D535" s="32"/>
      <c r="E535" s="32"/>
      <c r="F535" s="442"/>
      <c r="G535" s="398"/>
      <c r="H535" s="15"/>
      <c r="I535" s="395"/>
      <c r="J535" s="396">
        <f>C535-I535</f>
        <v>247500</v>
      </c>
      <c r="K535" s="397"/>
    </row>
    <row r="536" spans="1:11" ht="14.1" customHeight="1" x14ac:dyDescent="0.25">
      <c r="A536" s="390" t="s">
        <v>79</v>
      </c>
      <c r="B536" s="13" t="s">
        <v>61</v>
      </c>
      <c r="C536" s="14">
        <f>C537+C538</f>
        <v>415500</v>
      </c>
      <c r="D536" s="14">
        <f t="shared" ref="D536:J536" si="228">D537+D538</f>
        <v>0</v>
      </c>
      <c r="E536" s="14">
        <f t="shared" si="228"/>
        <v>0</v>
      </c>
      <c r="F536" s="443">
        <f t="shared" si="228"/>
        <v>0</v>
      </c>
      <c r="G536" s="444">
        <f t="shared" si="228"/>
        <v>0</v>
      </c>
      <c r="H536" s="14">
        <f t="shared" si="228"/>
        <v>0</v>
      </c>
      <c r="I536" s="445">
        <f t="shared" si="228"/>
        <v>0</v>
      </c>
      <c r="J536" s="446">
        <f t="shared" si="228"/>
        <v>415500</v>
      </c>
      <c r="K536" s="397">
        <f>I536/C536*100</f>
        <v>0</v>
      </c>
    </row>
    <row r="537" spans="1:11" ht="14.1" customHeight="1" x14ac:dyDescent="0.25">
      <c r="A537" s="390" t="s">
        <v>80</v>
      </c>
      <c r="B537" s="13" t="s">
        <v>81</v>
      </c>
      <c r="C537" s="14">
        <v>168000</v>
      </c>
      <c r="D537" s="32"/>
      <c r="E537" s="32"/>
      <c r="F537" s="442"/>
      <c r="G537" s="398"/>
      <c r="H537" s="15"/>
      <c r="I537" s="395">
        <f>H537+G537</f>
        <v>0</v>
      </c>
      <c r="J537" s="396">
        <f>C537-I537</f>
        <v>168000</v>
      </c>
      <c r="K537" s="397">
        <f>I537/C537*100</f>
        <v>0</v>
      </c>
    </row>
    <row r="538" spans="1:11" ht="14.1" customHeight="1" x14ac:dyDescent="0.25">
      <c r="A538" s="390" t="s">
        <v>755</v>
      </c>
      <c r="B538" s="13" t="s">
        <v>751</v>
      </c>
      <c r="C538" s="14">
        <v>247500</v>
      </c>
      <c r="D538" s="32"/>
      <c r="E538" s="32"/>
      <c r="F538" s="442"/>
      <c r="G538" s="398"/>
      <c r="H538" s="15"/>
      <c r="I538" s="395">
        <f>H538+G538</f>
        <v>0</v>
      </c>
      <c r="J538" s="396">
        <f>C538-I538</f>
        <v>247500</v>
      </c>
      <c r="K538" s="397"/>
    </row>
    <row r="539" spans="1:11" ht="14.1" customHeight="1" x14ac:dyDescent="0.25">
      <c r="A539" s="390" t="s">
        <v>82</v>
      </c>
      <c r="B539" s="13" t="s">
        <v>65</v>
      </c>
      <c r="C539" s="14">
        <f>C540</f>
        <v>1947000</v>
      </c>
      <c r="D539" s="14">
        <f t="shared" ref="D539:J539" si="229">D540</f>
        <v>0</v>
      </c>
      <c r="E539" s="14">
        <f t="shared" si="229"/>
        <v>0</v>
      </c>
      <c r="F539" s="443">
        <f t="shared" si="229"/>
        <v>0</v>
      </c>
      <c r="G539" s="444">
        <f t="shared" si="229"/>
        <v>0</v>
      </c>
      <c r="H539" s="14">
        <f t="shared" si="229"/>
        <v>0</v>
      </c>
      <c r="I539" s="445">
        <f t="shared" si="229"/>
        <v>0</v>
      </c>
      <c r="J539" s="446">
        <f t="shared" si="229"/>
        <v>1947000</v>
      </c>
      <c r="K539" s="397">
        <f t="shared" ref="K539:K550" si="230">I539/C539*100</f>
        <v>0</v>
      </c>
    </row>
    <row r="540" spans="1:11" ht="14.1" customHeight="1" x14ac:dyDescent="0.25">
      <c r="A540" s="390" t="s">
        <v>83</v>
      </c>
      <c r="B540" s="13" t="s">
        <v>67</v>
      </c>
      <c r="C540" s="14">
        <v>1947000</v>
      </c>
      <c r="D540" s="32"/>
      <c r="E540" s="32"/>
      <c r="F540" s="442"/>
      <c r="G540" s="398"/>
      <c r="H540" s="15"/>
      <c r="I540" s="395">
        <f>H540+G540</f>
        <v>0</v>
      </c>
      <c r="J540" s="396">
        <f>C540-I540</f>
        <v>1947000</v>
      </c>
      <c r="K540" s="397">
        <f t="shared" si="230"/>
        <v>0</v>
      </c>
    </row>
    <row r="541" spans="1:11" ht="14.1" customHeight="1" x14ac:dyDescent="0.25">
      <c r="A541" s="448" t="s">
        <v>84</v>
      </c>
      <c r="B541" s="46" t="s">
        <v>85</v>
      </c>
      <c r="C541" s="47">
        <f>C542</f>
        <v>1500000</v>
      </c>
      <c r="D541" s="47">
        <f t="shared" ref="D541:J542" si="231">D542</f>
        <v>0</v>
      </c>
      <c r="E541" s="47">
        <f t="shared" si="231"/>
        <v>0</v>
      </c>
      <c r="F541" s="449">
        <f t="shared" si="231"/>
        <v>0</v>
      </c>
      <c r="G541" s="450">
        <f t="shared" si="231"/>
        <v>0</v>
      </c>
      <c r="H541" s="48">
        <f t="shared" si="231"/>
        <v>0</v>
      </c>
      <c r="I541" s="451">
        <f t="shared" si="231"/>
        <v>0</v>
      </c>
      <c r="J541" s="452">
        <f t="shared" si="231"/>
        <v>1500000</v>
      </c>
      <c r="K541" s="453">
        <f t="shared" si="230"/>
        <v>0</v>
      </c>
    </row>
    <row r="542" spans="1:11" ht="14.1" customHeight="1" thickBot="1" x14ac:dyDescent="0.3">
      <c r="A542" s="423" t="s">
        <v>86</v>
      </c>
      <c r="B542" s="26" t="s">
        <v>87</v>
      </c>
      <c r="C542" s="27">
        <f>C543</f>
        <v>1500000</v>
      </c>
      <c r="D542" s="27">
        <f t="shared" si="231"/>
        <v>0</v>
      </c>
      <c r="E542" s="27">
        <f t="shared" si="231"/>
        <v>0</v>
      </c>
      <c r="F542" s="424">
        <f t="shared" si="231"/>
        <v>0</v>
      </c>
      <c r="G542" s="463">
        <f t="shared" si="231"/>
        <v>0</v>
      </c>
      <c r="H542" s="52">
        <f t="shared" si="231"/>
        <v>0</v>
      </c>
      <c r="I542" s="464">
        <f t="shared" si="231"/>
        <v>0</v>
      </c>
      <c r="J542" s="465">
        <f t="shared" si="231"/>
        <v>1500000</v>
      </c>
      <c r="K542" s="428">
        <f t="shared" si="230"/>
        <v>0</v>
      </c>
    </row>
    <row r="543" spans="1:11" ht="14.1" customHeight="1" thickBot="1" x14ac:dyDescent="0.3">
      <c r="A543" s="456" t="s">
        <v>88</v>
      </c>
      <c r="B543" s="28" t="s">
        <v>54</v>
      </c>
      <c r="C543" s="29">
        <f>C544+C546</f>
        <v>1500000</v>
      </c>
      <c r="D543" s="29">
        <f t="shared" ref="D543:J543" si="232">D544+D546</f>
        <v>0</v>
      </c>
      <c r="E543" s="29">
        <f t="shared" si="232"/>
        <v>0</v>
      </c>
      <c r="F543" s="430">
        <f t="shared" si="232"/>
        <v>0</v>
      </c>
      <c r="G543" s="431">
        <f t="shared" si="232"/>
        <v>0</v>
      </c>
      <c r="H543" s="29">
        <f t="shared" si="232"/>
        <v>0</v>
      </c>
      <c r="I543" s="432">
        <f t="shared" si="232"/>
        <v>0</v>
      </c>
      <c r="J543" s="433">
        <f t="shared" si="232"/>
        <v>1500000</v>
      </c>
      <c r="K543" s="434">
        <f t="shared" si="230"/>
        <v>0</v>
      </c>
    </row>
    <row r="544" spans="1:11" ht="14.1" customHeight="1" x14ac:dyDescent="0.25">
      <c r="A544" s="457" t="s">
        <v>89</v>
      </c>
      <c r="B544" s="30" t="s">
        <v>56</v>
      </c>
      <c r="C544" s="31">
        <f>C545</f>
        <v>640000</v>
      </c>
      <c r="D544" s="31">
        <f t="shared" ref="D544:J544" si="233">D545</f>
        <v>0</v>
      </c>
      <c r="E544" s="31">
        <f t="shared" si="233"/>
        <v>0</v>
      </c>
      <c r="F544" s="436">
        <f t="shared" si="233"/>
        <v>0</v>
      </c>
      <c r="G544" s="437">
        <f t="shared" si="233"/>
        <v>0</v>
      </c>
      <c r="H544" s="31">
        <f t="shared" si="233"/>
        <v>0</v>
      </c>
      <c r="I544" s="438">
        <f t="shared" si="233"/>
        <v>0</v>
      </c>
      <c r="J544" s="439">
        <f t="shared" si="233"/>
        <v>640000</v>
      </c>
      <c r="K544" s="440">
        <f t="shared" si="230"/>
        <v>0</v>
      </c>
    </row>
    <row r="545" spans="1:11" ht="14.1" customHeight="1" x14ac:dyDescent="0.25">
      <c r="A545" s="390" t="s">
        <v>90</v>
      </c>
      <c r="B545" s="13" t="s">
        <v>58</v>
      </c>
      <c r="C545" s="14">
        <v>640000</v>
      </c>
      <c r="D545" s="32"/>
      <c r="E545" s="32"/>
      <c r="F545" s="442"/>
      <c r="G545" s="398"/>
      <c r="H545" s="15"/>
      <c r="I545" s="466">
        <f>H545+G545</f>
        <v>0</v>
      </c>
      <c r="J545" s="396">
        <f>C545-I545</f>
        <v>640000</v>
      </c>
      <c r="K545" s="397">
        <f t="shared" si="230"/>
        <v>0</v>
      </c>
    </row>
    <row r="546" spans="1:11" ht="14.1" customHeight="1" x14ac:dyDescent="0.25">
      <c r="A546" s="390" t="s">
        <v>91</v>
      </c>
      <c r="B546" s="13" t="s">
        <v>61</v>
      </c>
      <c r="C546" s="14">
        <f>C547</f>
        <v>860000</v>
      </c>
      <c r="D546" s="14">
        <f t="shared" ref="D546:J546" si="234">D547</f>
        <v>0</v>
      </c>
      <c r="E546" s="14">
        <f t="shared" si="234"/>
        <v>0</v>
      </c>
      <c r="F546" s="443">
        <f t="shared" si="234"/>
        <v>0</v>
      </c>
      <c r="G546" s="444">
        <f t="shared" si="234"/>
        <v>0</v>
      </c>
      <c r="H546" s="14">
        <f t="shared" si="234"/>
        <v>0</v>
      </c>
      <c r="I546" s="445">
        <f t="shared" si="234"/>
        <v>0</v>
      </c>
      <c r="J546" s="446">
        <f t="shared" si="234"/>
        <v>860000</v>
      </c>
      <c r="K546" s="397">
        <f t="shared" si="230"/>
        <v>0</v>
      </c>
    </row>
    <row r="547" spans="1:11" ht="14.1" customHeight="1" x14ac:dyDescent="0.25">
      <c r="A547" s="390" t="s">
        <v>92</v>
      </c>
      <c r="B547" s="13" t="s">
        <v>81</v>
      </c>
      <c r="C547" s="14">
        <v>860000</v>
      </c>
      <c r="D547" s="32"/>
      <c r="E547" s="32"/>
      <c r="F547" s="442"/>
      <c r="G547" s="398"/>
      <c r="H547" s="15"/>
      <c r="I547" s="466">
        <f>H547+G547</f>
        <v>0</v>
      </c>
      <c r="J547" s="396">
        <f>C547-I547</f>
        <v>860000</v>
      </c>
      <c r="K547" s="397">
        <f t="shared" si="230"/>
        <v>0</v>
      </c>
    </row>
    <row r="548" spans="1:11" ht="14.1" customHeight="1" x14ac:dyDescent="0.25">
      <c r="A548" s="448" t="s">
        <v>93</v>
      </c>
      <c r="B548" s="46" t="s">
        <v>94</v>
      </c>
      <c r="C548" s="47">
        <f>C549</f>
        <v>2500000</v>
      </c>
      <c r="D548" s="47">
        <f t="shared" ref="D548:J549" si="235">D549</f>
        <v>0</v>
      </c>
      <c r="E548" s="47">
        <f t="shared" si="235"/>
        <v>0</v>
      </c>
      <c r="F548" s="449">
        <f t="shared" si="235"/>
        <v>0</v>
      </c>
      <c r="G548" s="467">
        <f t="shared" si="235"/>
        <v>0</v>
      </c>
      <c r="H548" s="47">
        <f t="shared" si="235"/>
        <v>0</v>
      </c>
      <c r="I548" s="468">
        <f t="shared" si="235"/>
        <v>0</v>
      </c>
      <c r="J548" s="469">
        <f t="shared" si="235"/>
        <v>2500000</v>
      </c>
      <c r="K548" s="453">
        <f t="shared" si="230"/>
        <v>0</v>
      </c>
    </row>
    <row r="549" spans="1:11" ht="14.1" customHeight="1" thickBot="1" x14ac:dyDescent="0.3">
      <c r="A549" s="423" t="s">
        <v>95</v>
      </c>
      <c r="B549" s="26" t="s">
        <v>96</v>
      </c>
      <c r="C549" s="27">
        <f>C550</f>
        <v>2500000</v>
      </c>
      <c r="D549" s="27">
        <f t="shared" si="235"/>
        <v>0</v>
      </c>
      <c r="E549" s="27">
        <f t="shared" si="235"/>
        <v>0</v>
      </c>
      <c r="F549" s="424">
        <f t="shared" si="235"/>
        <v>0</v>
      </c>
      <c r="G549" s="425">
        <f t="shared" si="235"/>
        <v>0</v>
      </c>
      <c r="H549" s="27">
        <f t="shared" si="235"/>
        <v>0</v>
      </c>
      <c r="I549" s="426">
        <f t="shared" si="235"/>
        <v>0</v>
      </c>
      <c r="J549" s="427">
        <f t="shared" si="235"/>
        <v>2500000</v>
      </c>
      <c r="K549" s="428">
        <f t="shared" si="230"/>
        <v>0</v>
      </c>
    </row>
    <row r="550" spans="1:11" ht="14.1" customHeight="1" thickBot="1" x14ac:dyDescent="0.3">
      <c r="A550" s="470" t="s">
        <v>97</v>
      </c>
      <c r="B550" s="53" t="s">
        <v>54</v>
      </c>
      <c r="C550" s="29">
        <f>C551+C553</f>
        <v>2500000</v>
      </c>
      <c r="D550" s="29">
        <f t="shared" ref="D550:J550" si="236">D551+D553</f>
        <v>0</v>
      </c>
      <c r="E550" s="29">
        <f t="shared" si="236"/>
        <v>0</v>
      </c>
      <c r="F550" s="430">
        <f t="shared" si="236"/>
        <v>0</v>
      </c>
      <c r="G550" s="431">
        <f t="shared" si="236"/>
        <v>0</v>
      </c>
      <c r="H550" s="29">
        <f t="shared" si="236"/>
        <v>0</v>
      </c>
      <c r="I550" s="432">
        <f t="shared" si="236"/>
        <v>0</v>
      </c>
      <c r="J550" s="433">
        <f t="shared" si="236"/>
        <v>2500000</v>
      </c>
      <c r="K550" s="471">
        <f t="shared" si="230"/>
        <v>0</v>
      </c>
    </row>
    <row r="551" spans="1:11" ht="14.1" customHeight="1" x14ac:dyDescent="0.25">
      <c r="A551" s="472" t="s">
        <v>98</v>
      </c>
      <c r="B551" s="54" t="s">
        <v>61</v>
      </c>
      <c r="C551" s="55">
        <f>C552</f>
        <v>100000</v>
      </c>
      <c r="D551" s="55">
        <f t="shared" ref="D551:J551" si="237">D552</f>
        <v>0</v>
      </c>
      <c r="E551" s="55">
        <f t="shared" si="237"/>
        <v>0</v>
      </c>
      <c r="F551" s="473">
        <f t="shared" si="237"/>
        <v>0</v>
      </c>
      <c r="G551" s="474">
        <f t="shared" si="237"/>
        <v>0</v>
      </c>
      <c r="H551" s="55">
        <f t="shared" si="237"/>
        <v>0</v>
      </c>
      <c r="I551" s="475">
        <f t="shared" si="237"/>
        <v>0</v>
      </c>
      <c r="J551" s="476">
        <f t="shared" si="237"/>
        <v>100000</v>
      </c>
      <c r="K551" s="477"/>
    </row>
    <row r="552" spans="1:11" ht="14.1" customHeight="1" x14ac:dyDescent="0.25">
      <c r="A552" s="478" t="s">
        <v>99</v>
      </c>
      <c r="B552" s="51" t="s">
        <v>835</v>
      </c>
      <c r="C552" s="14">
        <v>100000</v>
      </c>
      <c r="D552" s="14"/>
      <c r="E552" s="14"/>
      <c r="F552" s="443"/>
      <c r="G552" s="444"/>
      <c r="H552" s="14"/>
      <c r="I552" s="445"/>
      <c r="J552" s="446">
        <f>C552-I552</f>
        <v>100000</v>
      </c>
      <c r="K552" s="447"/>
    </row>
    <row r="553" spans="1:11" ht="14.1" customHeight="1" x14ac:dyDescent="0.25">
      <c r="A553" s="390" t="s">
        <v>101</v>
      </c>
      <c r="B553" s="13" t="s">
        <v>65</v>
      </c>
      <c r="C553" s="14">
        <f>C554</f>
        <v>2400000</v>
      </c>
      <c r="D553" s="14">
        <f t="shared" ref="D553:J553" si="238">D554</f>
        <v>0</v>
      </c>
      <c r="E553" s="14">
        <f t="shared" si="238"/>
        <v>0</v>
      </c>
      <c r="F553" s="443">
        <f t="shared" si="238"/>
        <v>0</v>
      </c>
      <c r="G553" s="444">
        <f t="shared" si="238"/>
        <v>0</v>
      </c>
      <c r="H553" s="14">
        <f t="shared" si="238"/>
        <v>0</v>
      </c>
      <c r="I553" s="445">
        <f t="shared" si="238"/>
        <v>0</v>
      </c>
      <c r="J553" s="446">
        <f t="shared" si="238"/>
        <v>2400000</v>
      </c>
      <c r="K553" s="397">
        <f t="shared" ref="K553:K561" si="239">I553/C553*100</f>
        <v>0</v>
      </c>
    </row>
    <row r="554" spans="1:11" ht="14.1" customHeight="1" x14ac:dyDescent="0.25">
      <c r="A554" s="390" t="s">
        <v>102</v>
      </c>
      <c r="B554" s="13" t="s">
        <v>103</v>
      </c>
      <c r="C554" s="14">
        <v>2400000</v>
      </c>
      <c r="D554" s="32"/>
      <c r="E554" s="32"/>
      <c r="F554" s="442"/>
      <c r="G554" s="398"/>
      <c r="H554" s="15"/>
      <c r="I554" s="395">
        <f>H554+G554</f>
        <v>0</v>
      </c>
      <c r="J554" s="396">
        <f>C554-I554</f>
        <v>2400000</v>
      </c>
      <c r="K554" s="397">
        <f t="shared" si="239"/>
        <v>0</v>
      </c>
    </row>
    <row r="555" spans="1:11" ht="14.1" customHeight="1" x14ac:dyDescent="0.25">
      <c r="A555" s="448" t="s">
        <v>104</v>
      </c>
      <c r="B555" s="46" t="s">
        <v>105</v>
      </c>
      <c r="C555" s="47">
        <f>C556</f>
        <v>4500000</v>
      </c>
      <c r="D555" s="47">
        <f t="shared" ref="D555:J556" si="240">D556</f>
        <v>0</v>
      </c>
      <c r="E555" s="47">
        <f t="shared" si="240"/>
        <v>0</v>
      </c>
      <c r="F555" s="449">
        <f t="shared" si="240"/>
        <v>0</v>
      </c>
      <c r="G555" s="467">
        <f t="shared" si="240"/>
        <v>0</v>
      </c>
      <c r="H555" s="47">
        <f t="shared" si="240"/>
        <v>0</v>
      </c>
      <c r="I555" s="468">
        <f t="shared" si="240"/>
        <v>0</v>
      </c>
      <c r="J555" s="469">
        <f t="shared" si="240"/>
        <v>4500000</v>
      </c>
      <c r="K555" s="453">
        <f t="shared" si="239"/>
        <v>0</v>
      </c>
    </row>
    <row r="556" spans="1:11" ht="14.1" customHeight="1" thickBot="1" x14ac:dyDescent="0.3">
      <c r="A556" s="423" t="s">
        <v>106</v>
      </c>
      <c r="B556" s="26" t="s">
        <v>107</v>
      </c>
      <c r="C556" s="27">
        <f>C557</f>
        <v>4500000</v>
      </c>
      <c r="D556" s="27">
        <f t="shared" si="240"/>
        <v>0</v>
      </c>
      <c r="E556" s="27">
        <f t="shared" si="240"/>
        <v>0</v>
      </c>
      <c r="F556" s="424">
        <f t="shared" si="240"/>
        <v>0</v>
      </c>
      <c r="G556" s="425">
        <f t="shared" si="240"/>
        <v>0</v>
      </c>
      <c r="H556" s="27">
        <f t="shared" si="240"/>
        <v>0</v>
      </c>
      <c r="I556" s="426">
        <f t="shared" si="240"/>
        <v>0</v>
      </c>
      <c r="J556" s="427">
        <f t="shared" si="240"/>
        <v>4500000</v>
      </c>
      <c r="K556" s="428">
        <f t="shared" si="239"/>
        <v>0</v>
      </c>
    </row>
    <row r="557" spans="1:11" ht="14.1" customHeight="1" thickBot="1" x14ac:dyDescent="0.3">
      <c r="A557" s="470" t="s">
        <v>108</v>
      </c>
      <c r="B557" s="53" t="s">
        <v>54</v>
      </c>
      <c r="C557" s="29">
        <f>C558+C560+C562</f>
        <v>4500000</v>
      </c>
      <c r="D557" s="29">
        <f t="shared" ref="D557:J557" si="241">D558+D560+D562</f>
        <v>0</v>
      </c>
      <c r="E557" s="29">
        <f t="shared" si="241"/>
        <v>0</v>
      </c>
      <c r="F557" s="430">
        <f t="shared" si="241"/>
        <v>0</v>
      </c>
      <c r="G557" s="431">
        <f t="shared" si="241"/>
        <v>0</v>
      </c>
      <c r="H557" s="29">
        <f t="shared" si="241"/>
        <v>0</v>
      </c>
      <c r="I557" s="432">
        <f t="shared" si="241"/>
        <v>0</v>
      </c>
      <c r="J557" s="433">
        <f t="shared" si="241"/>
        <v>4500000</v>
      </c>
      <c r="K557" s="471">
        <f t="shared" si="239"/>
        <v>0</v>
      </c>
    </row>
    <row r="558" spans="1:11" ht="14.1" customHeight="1" x14ac:dyDescent="0.25">
      <c r="A558" s="457" t="s">
        <v>109</v>
      </c>
      <c r="B558" s="30" t="s">
        <v>56</v>
      </c>
      <c r="C558" s="31">
        <f>C559</f>
        <v>230000</v>
      </c>
      <c r="D558" s="31">
        <f t="shared" ref="D558:J558" si="242">D559</f>
        <v>0</v>
      </c>
      <c r="E558" s="31">
        <f t="shared" si="242"/>
        <v>0</v>
      </c>
      <c r="F558" s="436">
        <f t="shared" si="242"/>
        <v>0</v>
      </c>
      <c r="G558" s="437">
        <f t="shared" si="242"/>
        <v>0</v>
      </c>
      <c r="H558" s="31">
        <f t="shared" si="242"/>
        <v>0</v>
      </c>
      <c r="I558" s="438">
        <f t="shared" si="242"/>
        <v>0</v>
      </c>
      <c r="J558" s="439">
        <f t="shared" si="242"/>
        <v>230000</v>
      </c>
      <c r="K558" s="440">
        <f t="shared" si="239"/>
        <v>0</v>
      </c>
    </row>
    <row r="559" spans="1:11" ht="14.1" customHeight="1" x14ac:dyDescent="0.25">
      <c r="A559" s="390" t="s">
        <v>110</v>
      </c>
      <c r="B559" s="13" t="s">
        <v>58</v>
      </c>
      <c r="C559" s="14">
        <v>230000</v>
      </c>
      <c r="D559" s="2"/>
      <c r="E559" s="2"/>
      <c r="F559" s="479"/>
      <c r="G559" s="398"/>
      <c r="H559" s="15"/>
      <c r="I559" s="395">
        <f>H559+G559</f>
        <v>0</v>
      </c>
      <c r="J559" s="396">
        <f>C559-I559</f>
        <v>230000</v>
      </c>
      <c r="K559" s="397">
        <f t="shared" si="239"/>
        <v>0</v>
      </c>
    </row>
    <row r="560" spans="1:11" ht="14.1" customHeight="1" x14ac:dyDescent="0.25">
      <c r="A560" s="390" t="s">
        <v>111</v>
      </c>
      <c r="B560" s="13" t="s">
        <v>61</v>
      </c>
      <c r="C560" s="14">
        <f>C561</f>
        <v>700000</v>
      </c>
      <c r="D560" s="14">
        <f t="shared" ref="D560:J560" si="243">D561</f>
        <v>0</v>
      </c>
      <c r="E560" s="14">
        <f t="shared" si="243"/>
        <v>0</v>
      </c>
      <c r="F560" s="443">
        <f t="shared" si="243"/>
        <v>0</v>
      </c>
      <c r="G560" s="444">
        <f t="shared" si="243"/>
        <v>0</v>
      </c>
      <c r="H560" s="14">
        <f t="shared" si="243"/>
        <v>0</v>
      </c>
      <c r="I560" s="445">
        <f t="shared" si="243"/>
        <v>0</v>
      </c>
      <c r="J560" s="446">
        <f t="shared" si="243"/>
        <v>700000</v>
      </c>
      <c r="K560" s="397">
        <f t="shared" si="239"/>
        <v>0</v>
      </c>
    </row>
    <row r="561" spans="1:11" ht="14.1" customHeight="1" x14ac:dyDescent="0.25">
      <c r="A561" s="390" t="s">
        <v>756</v>
      </c>
      <c r="B561" s="13" t="s">
        <v>100</v>
      </c>
      <c r="C561" s="14">
        <v>700000</v>
      </c>
      <c r="D561" s="32"/>
      <c r="E561" s="32"/>
      <c r="F561" s="442"/>
      <c r="G561" s="398"/>
      <c r="H561" s="15"/>
      <c r="I561" s="395">
        <f>H561+G561</f>
        <v>0</v>
      </c>
      <c r="J561" s="396">
        <f>C561-I561</f>
        <v>700000</v>
      </c>
      <c r="K561" s="397">
        <f t="shared" si="239"/>
        <v>0</v>
      </c>
    </row>
    <row r="562" spans="1:11" ht="14.1" customHeight="1" x14ac:dyDescent="0.25">
      <c r="A562" s="390" t="s">
        <v>114</v>
      </c>
      <c r="B562" s="13" t="s">
        <v>65</v>
      </c>
      <c r="C562" s="14">
        <f>C563</f>
        <v>3570000</v>
      </c>
      <c r="D562" s="14">
        <f t="shared" ref="D562:J562" si="244">D563</f>
        <v>0</v>
      </c>
      <c r="E562" s="14">
        <f t="shared" si="244"/>
        <v>0</v>
      </c>
      <c r="F562" s="443">
        <f t="shared" si="244"/>
        <v>0</v>
      </c>
      <c r="G562" s="444">
        <f t="shared" si="244"/>
        <v>0</v>
      </c>
      <c r="H562" s="14">
        <f t="shared" si="244"/>
        <v>0</v>
      </c>
      <c r="I562" s="445">
        <f t="shared" si="244"/>
        <v>0</v>
      </c>
      <c r="J562" s="446">
        <f t="shared" si="244"/>
        <v>3570000</v>
      </c>
      <c r="K562" s="397"/>
    </row>
    <row r="563" spans="1:11" ht="14.1" customHeight="1" x14ac:dyDescent="0.25">
      <c r="A563" s="390" t="s">
        <v>115</v>
      </c>
      <c r="B563" s="13" t="s">
        <v>103</v>
      </c>
      <c r="C563" s="14">
        <v>3570000</v>
      </c>
      <c r="D563" s="32"/>
      <c r="E563" s="32"/>
      <c r="F563" s="442"/>
      <c r="G563" s="398"/>
      <c r="H563" s="15"/>
      <c r="I563" s="395"/>
      <c r="J563" s="396">
        <f>C563-I563</f>
        <v>3570000</v>
      </c>
      <c r="K563" s="397"/>
    </row>
    <row r="564" spans="1:11" ht="14.1" customHeight="1" x14ac:dyDescent="0.25">
      <c r="A564" s="34"/>
      <c r="B564" s="34"/>
      <c r="C564" s="35"/>
      <c r="D564" s="36"/>
      <c r="E564" s="36"/>
      <c r="F564" s="36"/>
      <c r="G564" s="37"/>
      <c r="H564" s="37"/>
      <c r="I564" s="37"/>
      <c r="J564" s="38"/>
      <c r="K564" s="39"/>
    </row>
    <row r="565" spans="1:11" ht="14.1" customHeight="1" x14ac:dyDescent="0.25">
      <c r="A565" s="40"/>
      <c r="B565" s="40"/>
      <c r="C565" s="41"/>
      <c r="D565" s="42"/>
      <c r="E565" s="42"/>
      <c r="F565" s="42"/>
      <c r="G565" s="43"/>
      <c r="H565" s="43"/>
      <c r="I565" s="43"/>
      <c r="J565" s="44"/>
      <c r="K565" s="45">
        <v>3</v>
      </c>
    </row>
    <row r="566" spans="1:11" ht="14.1" customHeight="1" x14ac:dyDescent="0.25">
      <c r="A566" s="321" t="s">
        <v>740</v>
      </c>
      <c r="B566" s="322">
        <v>2</v>
      </c>
      <c r="C566" s="323" t="s">
        <v>741</v>
      </c>
      <c r="D566" s="323" t="s">
        <v>742</v>
      </c>
      <c r="E566" s="323" t="s">
        <v>743</v>
      </c>
      <c r="F566" s="324" t="s">
        <v>744</v>
      </c>
      <c r="G566" s="325">
        <v>7</v>
      </c>
      <c r="H566" s="326">
        <v>8</v>
      </c>
      <c r="I566" s="327">
        <v>9</v>
      </c>
      <c r="J566" s="328">
        <v>10</v>
      </c>
      <c r="K566" s="329">
        <v>11</v>
      </c>
    </row>
    <row r="567" spans="1:11" ht="14.1" customHeight="1" x14ac:dyDescent="0.25">
      <c r="A567" s="448" t="s">
        <v>116</v>
      </c>
      <c r="B567" s="46" t="s">
        <v>117</v>
      </c>
      <c r="C567" s="47">
        <f>C568</f>
        <v>4950000</v>
      </c>
      <c r="D567" s="47">
        <f t="shared" ref="D567:J568" si="245">D568</f>
        <v>0</v>
      </c>
      <c r="E567" s="47">
        <f t="shared" si="245"/>
        <v>0</v>
      </c>
      <c r="F567" s="449">
        <f t="shared" si="245"/>
        <v>0</v>
      </c>
      <c r="G567" s="467">
        <f t="shared" si="245"/>
        <v>0</v>
      </c>
      <c r="H567" s="47">
        <f t="shared" si="245"/>
        <v>0</v>
      </c>
      <c r="I567" s="468">
        <f t="shared" si="245"/>
        <v>0</v>
      </c>
      <c r="J567" s="469">
        <f t="shared" si="245"/>
        <v>4950000</v>
      </c>
      <c r="K567" s="453">
        <f>I567/C567*100</f>
        <v>0</v>
      </c>
    </row>
    <row r="568" spans="1:11" ht="14.1" customHeight="1" thickBot="1" x14ac:dyDescent="0.3">
      <c r="A568" s="664" t="s">
        <v>118</v>
      </c>
      <c r="B568" s="26" t="s">
        <v>119</v>
      </c>
      <c r="C568" s="27">
        <f>C569</f>
        <v>4950000</v>
      </c>
      <c r="D568" s="27">
        <f t="shared" si="245"/>
        <v>0</v>
      </c>
      <c r="E568" s="27">
        <f t="shared" si="245"/>
        <v>0</v>
      </c>
      <c r="F568" s="424">
        <f t="shared" si="245"/>
        <v>0</v>
      </c>
      <c r="G568" s="425">
        <f t="shared" si="245"/>
        <v>0</v>
      </c>
      <c r="H568" s="27">
        <f t="shared" si="245"/>
        <v>0</v>
      </c>
      <c r="I568" s="426">
        <f t="shared" si="245"/>
        <v>0</v>
      </c>
      <c r="J568" s="427">
        <f t="shared" si="245"/>
        <v>4950000</v>
      </c>
      <c r="K568" s="428">
        <f>I568/C568*100</f>
        <v>0</v>
      </c>
    </row>
    <row r="569" spans="1:11" ht="14.1" customHeight="1" thickBot="1" x14ac:dyDescent="0.3">
      <c r="A569" s="665" t="s">
        <v>120</v>
      </c>
      <c r="B569" s="28" t="s">
        <v>54</v>
      </c>
      <c r="C569" s="29">
        <f>C570+C572+C574+C577</f>
        <v>4950000</v>
      </c>
      <c r="D569" s="29">
        <f t="shared" ref="D569:J569" si="246">D570+D572+D574+D577</f>
        <v>0</v>
      </c>
      <c r="E569" s="29">
        <f t="shared" si="246"/>
        <v>0</v>
      </c>
      <c r="F569" s="430">
        <f t="shared" si="246"/>
        <v>0</v>
      </c>
      <c r="G569" s="431">
        <f t="shared" si="246"/>
        <v>0</v>
      </c>
      <c r="H569" s="29">
        <f t="shared" si="246"/>
        <v>0</v>
      </c>
      <c r="I569" s="432">
        <f t="shared" si="246"/>
        <v>0</v>
      </c>
      <c r="J569" s="433">
        <f t="shared" si="246"/>
        <v>4950000</v>
      </c>
      <c r="K569" s="434">
        <f>I569/C569*100</f>
        <v>0</v>
      </c>
    </row>
    <row r="570" spans="1:11" ht="14.1" customHeight="1" x14ac:dyDescent="0.25">
      <c r="A570" s="435" t="s">
        <v>121</v>
      </c>
      <c r="B570" s="30" t="s">
        <v>56</v>
      </c>
      <c r="C570" s="31">
        <f>C571</f>
        <v>175000</v>
      </c>
      <c r="D570" s="31">
        <f t="shared" ref="D570:J570" si="247">D571</f>
        <v>0</v>
      </c>
      <c r="E570" s="31">
        <f t="shared" si="247"/>
        <v>0</v>
      </c>
      <c r="F570" s="436">
        <f t="shared" si="247"/>
        <v>0</v>
      </c>
      <c r="G570" s="437">
        <f t="shared" si="247"/>
        <v>0</v>
      </c>
      <c r="H570" s="31">
        <f t="shared" si="247"/>
        <v>0</v>
      </c>
      <c r="I570" s="438">
        <f t="shared" si="247"/>
        <v>0</v>
      </c>
      <c r="J570" s="439">
        <f t="shared" si="247"/>
        <v>175000</v>
      </c>
      <c r="K570" s="440">
        <f>I570/C570*100</f>
        <v>0</v>
      </c>
    </row>
    <row r="571" spans="1:11" ht="14.1" customHeight="1" x14ac:dyDescent="0.25">
      <c r="A571" s="441" t="s">
        <v>122</v>
      </c>
      <c r="B571" s="13" t="s">
        <v>58</v>
      </c>
      <c r="C571" s="14">
        <v>175000</v>
      </c>
      <c r="D571" s="32"/>
      <c r="E571" s="32"/>
      <c r="F571" s="442"/>
      <c r="G571" s="398"/>
      <c r="H571" s="15"/>
      <c r="I571" s="395">
        <f>H571+G571</f>
        <v>0</v>
      </c>
      <c r="J571" s="396">
        <f>C571-I571</f>
        <v>175000</v>
      </c>
      <c r="K571" s="397">
        <f>I571/C571*100</f>
        <v>0</v>
      </c>
    </row>
    <row r="572" spans="1:11" ht="14.1" customHeight="1" x14ac:dyDescent="0.25">
      <c r="A572" s="441" t="s">
        <v>757</v>
      </c>
      <c r="B572" s="13" t="s">
        <v>753</v>
      </c>
      <c r="C572" s="14">
        <f>C573</f>
        <v>150000</v>
      </c>
      <c r="D572" s="14">
        <f t="shared" ref="D572:J572" si="248">D573</f>
        <v>0</v>
      </c>
      <c r="E572" s="14">
        <f t="shared" si="248"/>
        <v>0</v>
      </c>
      <c r="F572" s="443">
        <f t="shared" si="248"/>
        <v>0</v>
      </c>
      <c r="G572" s="444">
        <f t="shared" si="248"/>
        <v>0</v>
      </c>
      <c r="H572" s="14">
        <f t="shared" si="248"/>
        <v>0</v>
      </c>
      <c r="I572" s="445">
        <f t="shared" si="248"/>
        <v>0</v>
      </c>
      <c r="J572" s="446">
        <f t="shared" si="248"/>
        <v>150000</v>
      </c>
      <c r="K572" s="397"/>
    </row>
    <row r="573" spans="1:11" ht="14.1" customHeight="1" x14ac:dyDescent="0.25">
      <c r="A573" s="441" t="s">
        <v>758</v>
      </c>
      <c r="B573" s="13" t="s">
        <v>59</v>
      </c>
      <c r="C573" s="14">
        <v>150000</v>
      </c>
      <c r="D573" s="32"/>
      <c r="E573" s="32"/>
      <c r="F573" s="442"/>
      <c r="G573" s="398"/>
      <c r="H573" s="15"/>
      <c r="I573" s="395"/>
      <c r="J573" s="396">
        <f>C573-I573</f>
        <v>150000</v>
      </c>
      <c r="K573" s="397"/>
    </row>
    <row r="574" spans="1:11" ht="14.1" customHeight="1" x14ac:dyDescent="0.25">
      <c r="A574" s="390" t="s">
        <v>123</v>
      </c>
      <c r="B574" s="13" t="s">
        <v>61</v>
      </c>
      <c r="C574" s="14">
        <f>C575+C576</f>
        <v>250000</v>
      </c>
      <c r="D574" s="14">
        <f t="shared" ref="D574:J574" si="249">D575+D576</f>
        <v>0</v>
      </c>
      <c r="E574" s="14">
        <f t="shared" si="249"/>
        <v>0</v>
      </c>
      <c r="F574" s="443">
        <f t="shared" si="249"/>
        <v>0</v>
      </c>
      <c r="G574" s="444">
        <f t="shared" si="249"/>
        <v>0</v>
      </c>
      <c r="H574" s="14">
        <f t="shared" si="249"/>
        <v>0</v>
      </c>
      <c r="I574" s="445">
        <f t="shared" si="249"/>
        <v>0</v>
      </c>
      <c r="J574" s="446">
        <f t="shared" si="249"/>
        <v>250000</v>
      </c>
      <c r="K574" s="397">
        <f>I574/C574*100</f>
        <v>0</v>
      </c>
    </row>
    <row r="575" spans="1:11" ht="14.1" customHeight="1" x14ac:dyDescent="0.25">
      <c r="A575" s="390" t="s">
        <v>124</v>
      </c>
      <c r="B575" s="13" t="s">
        <v>81</v>
      </c>
      <c r="C575" s="14">
        <v>150000</v>
      </c>
      <c r="D575" s="32"/>
      <c r="E575" s="32"/>
      <c r="F575" s="442"/>
      <c r="G575" s="398"/>
      <c r="H575" s="15"/>
      <c r="I575" s="395">
        <f>H575+G575</f>
        <v>0</v>
      </c>
      <c r="J575" s="396">
        <f>C575-I575</f>
        <v>150000</v>
      </c>
      <c r="K575" s="397">
        <f>I575/C575*100</f>
        <v>0</v>
      </c>
    </row>
    <row r="576" spans="1:11" ht="14.1" customHeight="1" x14ac:dyDescent="0.25">
      <c r="A576" s="390" t="s">
        <v>759</v>
      </c>
      <c r="B576" s="13" t="s">
        <v>751</v>
      </c>
      <c r="C576" s="14">
        <v>100000</v>
      </c>
      <c r="D576" s="32"/>
      <c r="E576" s="32"/>
      <c r="F576" s="442"/>
      <c r="G576" s="398"/>
      <c r="H576" s="15"/>
      <c r="I576" s="395"/>
      <c r="J576" s="396">
        <f>C576-I576</f>
        <v>100000</v>
      </c>
      <c r="K576" s="397"/>
    </row>
    <row r="577" spans="1:11" ht="14.1" customHeight="1" x14ac:dyDescent="0.25">
      <c r="A577" s="390" t="s">
        <v>125</v>
      </c>
      <c r="B577" s="13" t="s">
        <v>65</v>
      </c>
      <c r="C577" s="14">
        <f>C578</f>
        <v>4375000</v>
      </c>
      <c r="D577" s="14">
        <f t="shared" ref="D577:J577" si="250">D578</f>
        <v>0</v>
      </c>
      <c r="E577" s="14">
        <f t="shared" si="250"/>
        <v>0</v>
      </c>
      <c r="F577" s="443">
        <f t="shared" si="250"/>
        <v>0</v>
      </c>
      <c r="G577" s="444">
        <f t="shared" si="250"/>
        <v>0</v>
      </c>
      <c r="H577" s="14">
        <f t="shared" si="250"/>
        <v>0</v>
      </c>
      <c r="I577" s="445">
        <f t="shared" si="250"/>
        <v>0</v>
      </c>
      <c r="J577" s="446">
        <f t="shared" si="250"/>
        <v>4375000</v>
      </c>
      <c r="K577" s="397">
        <f t="shared" ref="K577:K590" si="251">I577/C577*100</f>
        <v>0</v>
      </c>
    </row>
    <row r="578" spans="1:11" ht="14.1" customHeight="1" x14ac:dyDescent="0.25">
      <c r="A578" s="390" t="s">
        <v>126</v>
      </c>
      <c r="B578" s="13" t="s">
        <v>67</v>
      </c>
      <c r="C578" s="14">
        <v>4375000</v>
      </c>
      <c r="D578" s="32"/>
      <c r="E578" s="32"/>
      <c r="F578" s="442"/>
      <c r="G578" s="398"/>
      <c r="H578" s="15"/>
      <c r="I578" s="395">
        <f>H578+G578</f>
        <v>0</v>
      </c>
      <c r="J578" s="482">
        <f>C578-I578</f>
        <v>4375000</v>
      </c>
      <c r="K578" s="483">
        <f t="shared" si="251"/>
        <v>0</v>
      </c>
    </row>
    <row r="579" spans="1:11" ht="14.1" customHeight="1" x14ac:dyDescent="0.25">
      <c r="A579" s="448" t="s">
        <v>127</v>
      </c>
      <c r="B579" s="46" t="s">
        <v>128</v>
      </c>
      <c r="C579" s="47">
        <f>C580</f>
        <v>2500000</v>
      </c>
      <c r="D579" s="47">
        <f t="shared" ref="D579:J580" si="252">D580</f>
        <v>0</v>
      </c>
      <c r="E579" s="47">
        <f t="shared" si="252"/>
        <v>0</v>
      </c>
      <c r="F579" s="449">
        <f t="shared" si="252"/>
        <v>0</v>
      </c>
      <c r="G579" s="467">
        <f t="shared" si="252"/>
        <v>0</v>
      </c>
      <c r="H579" s="47">
        <f t="shared" si="252"/>
        <v>0</v>
      </c>
      <c r="I579" s="468">
        <f t="shared" si="252"/>
        <v>0</v>
      </c>
      <c r="J579" s="469">
        <f t="shared" si="252"/>
        <v>2500000</v>
      </c>
      <c r="K579" s="453">
        <f t="shared" si="251"/>
        <v>0</v>
      </c>
    </row>
    <row r="580" spans="1:11" ht="14.1" customHeight="1" thickBot="1" x14ac:dyDescent="0.3">
      <c r="A580" s="423" t="s">
        <v>129</v>
      </c>
      <c r="B580" s="26" t="s">
        <v>130</v>
      </c>
      <c r="C580" s="27">
        <f>C581</f>
        <v>2500000</v>
      </c>
      <c r="D580" s="27">
        <f t="shared" si="252"/>
        <v>0</v>
      </c>
      <c r="E580" s="27">
        <f t="shared" si="252"/>
        <v>0</v>
      </c>
      <c r="F580" s="424">
        <f t="shared" si="252"/>
        <v>0</v>
      </c>
      <c r="G580" s="425">
        <f t="shared" si="252"/>
        <v>0</v>
      </c>
      <c r="H580" s="27">
        <f t="shared" si="252"/>
        <v>0</v>
      </c>
      <c r="I580" s="426">
        <f t="shared" si="252"/>
        <v>0</v>
      </c>
      <c r="J580" s="427">
        <f t="shared" si="252"/>
        <v>2500000</v>
      </c>
      <c r="K580" s="428">
        <f t="shared" si="251"/>
        <v>0</v>
      </c>
    </row>
    <row r="581" spans="1:11" ht="14.1" customHeight="1" thickBot="1" x14ac:dyDescent="0.3">
      <c r="A581" s="456" t="s">
        <v>131</v>
      </c>
      <c r="B581" s="28" t="s">
        <v>54</v>
      </c>
      <c r="C581" s="29">
        <f>C582+C584</f>
        <v>2500000</v>
      </c>
      <c r="D581" s="29">
        <f t="shared" ref="D581:J581" si="253">D582+D584</f>
        <v>0</v>
      </c>
      <c r="E581" s="29">
        <f t="shared" si="253"/>
        <v>0</v>
      </c>
      <c r="F581" s="430">
        <f t="shared" si="253"/>
        <v>0</v>
      </c>
      <c r="G581" s="431">
        <f t="shared" si="253"/>
        <v>0</v>
      </c>
      <c r="H581" s="29">
        <f t="shared" si="253"/>
        <v>0</v>
      </c>
      <c r="I581" s="432">
        <f t="shared" si="253"/>
        <v>0</v>
      </c>
      <c r="J581" s="433">
        <f t="shared" si="253"/>
        <v>2500000</v>
      </c>
      <c r="K581" s="434">
        <f t="shared" si="251"/>
        <v>0</v>
      </c>
    </row>
    <row r="582" spans="1:11" ht="14.1" customHeight="1" x14ac:dyDescent="0.25">
      <c r="A582" s="457" t="s">
        <v>132</v>
      </c>
      <c r="B582" s="30" t="s">
        <v>56</v>
      </c>
      <c r="C582" s="31">
        <f>C583</f>
        <v>200000</v>
      </c>
      <c r="D582" s="31">
        <f t="shared" ref="D582:J582" si="254">D583</f>
        <v>0</v>
      </c>
      <c r="E582" s="31">
        <f t="shared" si="254"/>
        <v>0</v>
      </c>
      <c r="F582" s="436">
        <f t="shared" si="254"/>
        <v>0</v>
      </c>
      <c r="G582" s="437">
        <f t="shared" si="254"/>
        <v>0</v>
      </c>
      <c r="H582" s="31">
        <f t="shared" si="254"/>
        <v>0</v>
      </c>
      <c r="I582" s="438">
        <f t="shared" si="254"/>
        <v>0</v>
      </c>
      <c r="J582" s="439">
        <f t="shared" si="254"/>
        <v>200000</v>
      </c>
      <c r="K582" s="440">
        <f t="shared" si="251"/>
        <v>0</v>
      </c>
    </row>
    <row r="583" spans="1:11" ht="14.1" customHeight="1" x14ac:dyDescent="0.25">
      <c r="A583" s="390" t="s">
        <v>133</v>
      </c>
      <c r="B583" s="13" t="s">
        <v>58</v>
      </c>
      <c r="C583" s="14">
        <v>200000</v>
      </c>
      <c r="D583" s="32"/>
      <c r="E583" s="32"/>
      <c r="F583" s="442"/>
      <c r="G583" s="398"/>
      <c r="H583" s="15"/>
      <c r="I583" s="466">
        <f>H583+G583</f>
        <v>0</v>
      </c>
      <c r="J583" s="396">
        <f>C583-I583</f>
        <v>200000</v>
      </c>
      <c r="K583" s="397">
        <f t="shared" si="251"/>
        <v>0</v>
      </c>
    </row>
    <row r="584" spans="1:11" ht="14.1" customHeight="1" x14ac:dyDescent="0.25">
      <c r="A584" s="390" t="s">
        <v>134</v>
      </c>
      <c r="B584" s="13" t="s">
        <v>65</v>
      </c>
      <c r="C584" s="14">
        <f>C585</f>
        <v>2300000</v>
      </c>
      <c r="D584" s="14">
        <f t="shared" ref="D584:J584" si="255">D585</f>
        <v>0</v>
      </c>
      <c r="E584" s="14">
        <f t="shared" si="255"/>
        <v>0</v>
      </c>
      <c r="F584" s="443">
        <f t="shared" si="255"/>
        <v>0</v>
      </c>
      <c r="G584" s="444">
        <f t="shared" si="255"/>
        <v>0</v>
      </c>
      <c r="H584" s="14">
        <f t="shared" si="255"/>
        <v>0</v>
      </c>
      <c r="I584" s="445">
        <f t="shared" si="255"/>
        <v>0</v>
      </c>
      <c r="J584" s="446">
        <f t="shared" si="255"/>
        <v>2300000</v>
      </c>
      <c r="K584" s="397">
        <f t="shared" si="251"/>
        <v>0</v>
      </c>
    </row>
    <row r="585" spans="1:11" ht="14.1" customHeight="1" x14ac:dyDescent="0.25">
      <c r="A585" s="390" t="s">
        <v>135</v>
      </c>
      <c r="B585" s="13" t="s">
        <v>67</v>
      </c>
      <c r="C585" s="14">
        <v>2300000</v>
      </c>
      <c r="D585" s="32"/>
      <c r="E585" s="32"/>
      <c r="F585" s="442"/>
      <c r="G585" s="398"/>
      <c r="H585" s="15"/>
      <c r="I585" s="466">
        <f>H585+G585</f>
        <v>0</v>
      </c>
      <c r="J585" s="396">
        <f>C585-I585</f>
        <v>2300000</v>
      </c>
      <c r="K585" s="397">
        <f t="shared" si="251"/>
        <v>0</v>
      </c>
    </row>
    <row r="586" spans="1:11" ht="14.1" customHeight="1" x14ac:dyDescent="0.25">
      <c r="A586" s="448" t="s">
        <v>136</v>
      </c>
      <c r="B586" s="46" t="s">
        <v>137</v>
      </c>
      <c r="C586" s="47">
        <f t="shared" ref="C586:J586" si="256">C587+C597</f>
        <v>4000000</v>
      </c>
      <c r="D586" s="47">
        <f t="shared" si="256"/>
        <v>0</v>
      </c>
      <c r="E586" s="47">
        <f t="shared" si="256"/>
        <v>0</v>
      </c>
      <c r="F586" s="449">
        <f t="shared" si="256"/>
        <v>0</v>
      </c>
      <c r="G586" s="467">
        <f t="shared" si="256"/>
        <v>0</v>
      </c>
      <c r="H586" s="47">
        <f t="shared" si="256"/>
        <v>0</v>
      </c>
      <c r="I586" s="468">
        <f t="shared" si="256"/>
        <v>0</v>
      </c>
      <c r="J586" s="469">
        <f t="shared" si="256"/>
        <v>4000000</v>
      </c>
      <c r="K586" s="453">
        <f t="shared" si="251"/>
        <v>0</v>
      </c>
    </row>
    <row r="587" spans="1:11" ht="14.1" customHeight="1" thickBot="1" x14ac:dyDescent="0.3">
      <c r="A587" s="423" t="s">
        <v>138</v>
      </c>
      <c r="B587" s="26" t="s">
        <v>139</v>
      </c>
      <c r="C587" s="27">
        <f>C588</f>
        <v>2000000</v>
      </c>
      <c r="D587" s="27">
        <f t="shared" ref="D587:J587" si="257">D588</f>
        <v>0</v>
      </c>
      <c r="E587" s="27">
        <f t="shared" si="257"/>
        <v>0</v>
      </c>
      <c r="F587" s="424">
        <f t="shared" si="257"/>
        <v>0</v>
      </c>
      <c r="G587" s="425">
        <f t="shared" si="257"/>
        <v>0</v>
      </c>
      <c r="H587" s="27">
        <f t="shared" si="257"/>
        <v>0</v>
      </c>
      <c r="I587" s="426">
        <f t="shared" si="257"/>
        <v>0</v>
      </c>
      <c r="J587" s="427">
        <f t="shared" si="257"/>
        <v>2000000</v>
      </c>
      <c r="K587" s="428">
        <f t="shared" si="251"/>
        <v>0</v>
      </c>
    </row>
    <row r="588" spans="1:11" ht="14.1" customHeight="1" thickBot="1" x14ac:dyDescent="0.3">
      <c r="A588" s="456" t="s">
        <v>140</v>
      </c>
      <c r="B588" s="28" t="s">
        <v>54</v>
      </c>
      <c r="C588" s="29">
        <f>C589+C591+C593+C595</f>
        <v>2000000</v>
      </c>
      <c r="D588" s="29">
        <f t="shared" ref="D588:J588" si="258">D589+D591+D593+D595</f>
        <v>0</v>
      </c>
      <c r="E588" s="29">
        <f t="shared" si="258"/>
        <v>0</v>
      </c>
      <c r="F588" s="430">
        <f t="shared" si="258"/>
        <v>0</v>
      </c>
      <c r="G588" s="431">
        <f t="shared" si="258"/>
        <v>0</v>
      </c>
      <c r="H588" s="29">
        <f t="shared" si="258"/>
        <v>0</v>
      </c>
      <c r="I588" s="432">
        <f t="shared" si="258"/>
        <v>0</v>
      </c>
      <c r="J588" s="433">
        <f t="shared" si="258"/>
        <v>2000000</v>
      </c>
      <c r="K588" s="434">
        <f t="shared" si="251"/>
        <v>0</v>
      </c>
    </row>
    <row r="589" spans="1:11" ht="14.1" customHeight="1" x14ac:dyDescent="0.25">
      <c r="A589" s="457" t="s">
        <v>141</v>
      </c>
      <c r="B589" s="30" t="s">
        <v>56</v>
      </c>
      <c r="C589" s="31">
        <f>C590</f>
        <v>150000</v>
      </c>
      <c r="D589" s="31">
        <f t="shared" ref="D589:J589" si="259">D590</f>
        <v>0</v>
      </c>
      <c r="E589" s="31">
        <f t="shared" si="259"/>
        <v>0</v>
      </c>
      <c r="F589" s="436">
        <f t="shared" si="259"/>
        <v>0</v>
      </c>
      <c r="G589" s="437">
        <f t="shared" si="259"/>
        <v>0</v>
      </c>
      <c r="H589" s="31">
        <f t="shared" si="259"/>
        <v>0</v>
      </c>
      <c r="I589" s="438">
        <f t="shared" si="259"/>
        <v>0</v>
      </c>
      <c r="J589" s="439">
        <f t="shared" si="259"/>
        <v>150000</v>
      </c>
      <c r="K589" s="440">
        <f t="shared" si="251"/>
        <v>0</v>
      </c>
    </row>
    <row r="590" spans="1:11" ht="14.1" customHeight="1" x14ac:dyDescent="0.25">
      <c r="A590" s="407" t="s">
        <v>142</v>
      </c>
      <c r="B590" s="13" t="s">
        <v>58</v>
      </c>
      <c r="C590" s="14">
        <v>150000</v>
      </c>
      <c r="D590" s="2"/>
      <c r="E590" s="2"/>
      <c r="F590" s="479"/>
      <c r="G590" s="398"/>
      <c r="H590" s="15"/>
      <c r="I590" s="395">
        <f>H590+G590</f>
        <v>0</v>
      </c>
      <c r="J590" s="396">
        <f>C590-I590</f>
        <v>150000</v>
      </c>
      <c r="K590" s="397">
        <f t="shared" si="251"/>
        <v>0</v>
      </c>
    </row>
    <row r="591" spans="1:11" ht="14.1" customHeight="1" x14ac:dyDescent="0.25">
      <c r="A591" s="390" t="s">
        <v>760</v>
      </c>
      <c r="B591" s="13" t="s">
        <v>753</v>
      </c>
      <c r="C591" s="14">
        <f>C592</f>
        <v>100000</v>
      </c>
      <c r="D591" s="14">
        <f t="shared" ref="D591:J591" si="260">D592</f>
        <v>0</v>
      </c>
      <c r="E591" s="14">
        <f t="shared" si="260"/>
        <v>0</v>
      </c>
      <c r="F591" s="443">
        <f t="shared" si="260"/>
        <v>0</v>
      </c>
      <c r="G591" s="444">
        <f t="shared" si="260"/>
        <v>0</v>
      </c>
      <c r="H591" s="14">
        <f t="shared" si="260"/>
        <v>0</v>
      </c>
      <c r="I591" s="445">
        <f t="shared" si="260"/>
        <v>0</v>
      </c>
      <c r="J591" s="446">
        <f t="shared" si="260"/>
        <v>100000</v>
      </c>
      <c r="K591" s="397"/>
    </row>
    <row r="592" spans="1:11" ht="14.1" customHeight="1" x14ac:dyDescent="0.25">
      <c r="A592" s="390" t="s">
        <v>761</v>
      </c>
      <c r="B592" s="13" t="s">
        <v>59</v>
      </c>
      <c r="C592" s="14">
        <v>100000</v>
      </c>
      <c r="D592" s="2"/>
      <c r="E592" s="2"/>
      <c r="F592" s="479"/>
      <c r="G592" s="398"/>
      <c r="H592" s="15"/>
      <c r="I592" s="395"/>
      <c r="J592" s="396">
        <f>C592-I592</f>
        <v>100000</v>
      </c>
      <c r="K592" s="397"/>
    </row>
    <row r="593" spans="1:11" ht="14.1" customHeight="1" x14ac:dyDescent="0.25">
      <c r="A593" s="457" t="s">
        <v>143</v>
      </c>
      <c r="B593" s="13" t="s">
        <v>61</v>
      </c>
      <c r="C593" s="14">
        <f>C594</f>
        <v>100000</v>
      </c>
      <c r="D593" s="14">
        <f t="shared" ref="D593:J593" si="261">D594</f>
        <v>0</v>
      </c>
      <c r="E593" s="14">
        <f t="shared" si="261"/>
        <v>0</v>
      </c>
      <c r="F593" s="443">
        <f t="shared" si="261"/>
        <v>0</v>
      </c>
      <c r="G593" s="444">
        <f t="shared" si="261"/>
        <v>0</v>
      </c>
      <c r="H593" s="14">
        <f t="shared" si="261"/>
        <v>0</v>
      </c>
      <c r="I593" s="445">
        <f t="shared" si="261"/>
        <v>0</v>
      </c>
      <c r="J593" s="446">
        <f t="shared" si="261"/>
        <v>100000</v>
      </c>
      <c r="K593" s="397">
        <f>I593/C593*100</f>
        <v>0</v>
      </c>
    </row>
    <row r="594" spans="1:11" ht="14.1" customHeight="1" x14ac:dyDescent="0.25">
      <c r="A594" s="390" t="s">
        <v>762</v>
      </c>
      <c r="B594" s="13" t="s">
        <v>100</v>
      </c>
      <c r="C594" s="14">
        <v>100000</v>
      </c>
      <c r="D594" s="2"/>
      <c r="E594" s="2"/>
      <c r="F594" s="479"/>
      <c r="G594" s="398"/>
      <c r="H594" s="15"/>
      <c r="I594" s="395">
        <f>H594+G594</f>
        <v>0</v>
      </c>
      <c r="J594" s="396">
        <f>C594-I594</f>
        <v>100000</v>
      </c>
      <c r="K594" s="397">
        <f>I594/C594*100</f>
        <v>0</v>
      </c>
    </row>
    <row r="595" spans="1:11" ht="14.1" customHeight="1" x14ac:dyDescent="0.25">
      <c r="A595" s="390" t="s">
        <v>145</v>
      </c>
      <c r="B595" s="13" t="s">
        <v>65</v>
      </c>
      <c r="C595" s="14">
        <f>C596</f>
        <v>1650000</v>
      </c>
      <c r="D595" s="14">
        <f t="shared" ref="D595:J595" si="262">D596</f>
        <v>0</v>
      </c>
      <c r="E595" s="14">
        <f t="shared" si="262"/>
        <v>0</v>
      </c>
      <c r="F595" s="443">
        <f t="shared" si="262"/>
        <v>0</v>
      </c>
      <c r="G595" s="444">
        <f t="shared" si="262"/>
        <v>0</v>
      </c>
      <c r="H595" s="14">
        <f t="shared" si="262"/>
        <v>0</v>
      </c>
      <c r="I595" s="445">
        <f t="shared" si="262"/>
        <v>0</v>
      </c>
      <c r="J595" s="446">
        <f t="shared" si="262"/>
        <v>1650000</v>
      </c>
      <c r="K595" s="397">
        <f>I595/C595*100</f>
        <v>0</v>
      </c>
    </row>
    <row r="596" spans="1:11" ht="14.1" customHeight="1" thickBot="1" x14ac:dyDescent="0.3">
      <c r="A596" s="407" t="s">
        <v>146</v>
      </c>
      <c r="B596" s="19" t="s">
        <v>147</v>
      </c>
      <c r="C596" s="20">
        <v>1650000</v>
      </c>
      <c r="D596" s="4"/>
      <c r="E596" s="4"/>
      <c r="F596" s="460"/>
      <c r="G596" s="393"/>
      <c r="H596" s="50"/>
      <c r="I596" s="461">
        <f>H596+G596</f>
        <v>0</v>
      </c>
      <c r="J596" s="462">
        <f>C596-I596</f>
        <v>1650000</v>
      </c>
      <c r="K596" s="413">
        <f>I596/C596*100</f>
        <v>0</v>
      </c>
    </row>
    <row r="597" spans="1:11" ht="14.1" customHeight="1" thickBot="1" x14ac:dyDescent="0.3">
      <c r="A597" s="484" t="s">
        <v>148</v>
      </c>
      <c r="B597" s="56" t="s">
        <v>149</v>
      </c>
      <c r="C597" s="57">
        <f>C598+C608</f>
        <v>2000000</v>
      </c>
      <c r="D597" s="57">
        <f t="shared" ref="D597:J597" si="263">D598+D608</f>
        <v>0</v>
      </c>
      <c r="E597" s="57">
        <f t="shared" si="263"/>
        <v>0</v>
      </c>
      <c r="F597" s="485">
        <f t="shared" si="263"/>
        <v>0</v>
      </c>
      <c r="G597" s="486">
        <f t="shared" si="263"/>
        <v>0</v>
      </c>
      <c r="H597" s="57">
        <f t="shared" si="263"/>
        <v>0</v>
      </c>
      <c r="I597" s="487">
        <f t="shared" si="263"/>
        <v>0</v>
      </c>
      <c r="J597" s="488">
        <f t="shared" si="263"/>
        <v>2000000</v>
      </c>
      <c r="K597" s="489">
        <f>I597/C597*100</f>
        <v>0</v>
      </c>
    </row>
    <row r="598" spans="1:11" ht="14.1" customHeight="1" thickBot="1" x14ac:dyDescent="0.3">
      <c r="A598" s="429" t="s">
        <v>150</v>
      </c>
      <c r="B598" s="53" t="s">
        <v>24</v>
      </c>
      <c r="C598" s="58">
        <f>C599</f>
        <v>510000</v>
      </c>
      <c r="D598" s="58">
        <f t="shared" ref="D598:J599" si="264">D599</f>
        <v>0</v>
      </c>
      <c r="E598" s="58">
        <f t="shared" si="264"/>
        <v>0</v>
      </c>
      <c r="F598" s="490">
        <f t="shared" si="264"/>
        <v>0</v>
      </c>
      <c r="G598" s="491">
        <f t="shared" si="264"/>
        <v>0</v>
      </c>
      <c r="H598" s="58">
        <f t="shared" si="264"/>
        <v>0</v>
      </c>
      <c r="I598" s="492">
        <f t="shared" si="264"/>
        <v>0</v>
      </c>
      <c r="J598" s="493">
        <f t="shared" si="264"/>
        <v>510000</v>
      </c>
      <c r="K598" s="471"/>
    </row>
    <row r="599" spans="1:11" ht="14.1" customHeight="1" x14ac:dyDescent="0.25">
      <c r="A599" s="494" t="s">
        <v>151</v>
      </c>
      <c r="B599" s="59" t="s">
        <v>73</v>
      </c>
      <c r="C599" s="60">
        <f>C600</f>
        <v>510000</v>
      </c>
      <c r="D599" s="60">
        <f t="shared" si="264"/>
        <v>0</v>
      </c>
      <c r="E599" s="60">
        <f t="shared" si="264"/>
        <v>0</v>
      </c>
      <c r="F599" s="495">
        <f t="shared" si="264"/>
        <v>0</v>
      </c>
      <c r="G599" s="496">
        <f t="shared" si="264"/>
        <v>0</v>
      </c>
      <c r="H599" s="60">
        <f t="shared" si="264"/>
        <v>0</v>
      </c>
      <c r="I599" s="497">
        <f t="shared" si="264"/>
        <v>0</v>
      </c>
      <c r="J599" s="498">
        <f t="shared" si="264"/>
        <v>510000</v>
      </c>
      <c r="K599" s="499"/>
    </row>
    <row r="600" spans="1:11" ht="14.1" customHeight="1" x14ac:dyDescent="0.25">
      <c r="A600" s="441" t="s">
        <v>152</v>
      </c>
      <c r="B600" s="61" t="s">
        <v>153</v>
      </c>
      <c r="C600" s="62">
        <v>510000</v>
      </c>
      <c r="D600" s="62"/>
      <c r="E600" s="62"/>
      <c r="F600" s="500"/>
      <c r="G600" s="501"/>
      <c r="H600" s="62"/>
      <c r="I600" s="502"/>
      <c r="J600" s="503">
        <f>C600-I600</f>
        <v>510000</v>
      </c>
      <c r="K600" s="504"/>
    </row>
    <row r="601" spans="1:11" ht="14.1" customHeight="1" x14ac:dyDescent="0.25">
      <c r="A601" s="505"/>
      <c r="B601" s="505"/>
      <c r="C601" s="506"/>
      <c r="D601" s="506"/>
      <c r="E601" s="506"/>
      <c r="F601" s="506"/>
      <c r="G601" s="506"/>
      <c r="H601" s="506"/>
      <c r="I601" s="506"/>
      <c r="J601" s="506"/>
      <c r="K601" s="507"/>
    </row>
    <row r="602" spans="1:11" ht="14.1" customHeight="1" x14ac:dyDescent="0.25">
      <c r="A602" s="285"/>
      <c r="B602" s="285"/>
      <c r="C602" s="508"/>
      <c r="D602" s="508"/>
      <c r="E602" s="508"/>
      <c r="F602" s="508"/>
      <c r="G602" s="508"/>
      <c r="H602" s="508"/>
      <c r="I602" s="508"/>
      <c r="J602" s="508"/>
      <c r="K602" s="509"/>
    </row>
    <row r="603" spans="1:11" ht="14.1" customHeight="1" x14ac:dyDescent="0.25">
      <c r="A603" s="285"/>
      <c r="B603" s="285"/>
      <c r="C603" s="508"/>
      <c r="D603" s="508"/>
      <c r="E603" s="508"/>
      <c r="F603" s="508"/>
      <c r="G603" s="508"/>
      <c r="H603" s="508"/>
      <c r="I603" s="508"/>
      <c r="J603" s="508"/>
      <c r="K603" s="509"/>
    </row>
    <row r="604" spans="1:11" ht="14.1" customHeight="1" x14ac:dyDescent="0.25">
      <c r="A604" s="285"/>
      <c r="B604" s="285"/>
      <c r="C604" s="508"/>
      <c r="D604" s="508"/>
      <c r="E604" s="508"/>
      <c r="F604" s="508"/>
      <c r="G604" s="508"/>
      <c r="H604" s="508"/>
      <c r="I604" s="508"/>
      <c r="J604" s="508"/>
      <c r="K604" s="509"/>
    </row>
    <row r="605" spans="1:11" ht="14.1" customHeight="1" x14ac:dyDescent="0.25">
      <c r="A605" s="285"/>
      <c r="B605" s="285"/>
      <c r="C605" s="508"/>
      <c r="D605" s="508"/>
      <c r="E605" s="508"/>
      <c r="F605" s="508"/>
      <c r="G605" s="508"/>
      <c r="H605" s="508"/>
      <c r="I605" s="508"/>
      <c r="J605" s="508"/>
      <c r="K605" s="509"/>
    </row>
    <row r="606" spans="1:11" ht="14.1" customHeight="1" x14ac:dyDescent="0.25">
      <c r="A606" s="285"/>
      <c r="B606" s="285"/>
      <c r="C606" s="508"/>
      <c r="D606" s="508"/>
      <c r="E606" s="508"/>
      <c r="F606" s="508"/>
      <c r="G606" s="508"/>
      <c r="H606" s="508"/>
      <c r="I606" s="508"/>
      <c r="J606" s="508"/>
      <c r="K606" s="509">
        <v>4</v>
      </c>
    </row>
    <row r="607" spans="1:11" ht="14.1" customHeight="1" x14ac:dyDescent="0.25">
      <c r="A607" s="321" t="s">
        <v>740</v>
      </c>
      <c r="B607" s="322">
        <v>2</v>
      </c>
      <c r="C607" s="323" t="s">
        <v>741</v>
      </c>
      <c r="D607" s="323" t="s">
        <v>742</v>
      </c>
      <c r="E607" s="323" t="s">
        <v>743</v>
      </c>
      <c r="F607" s="324" t="s">
        <v>744</v>
      </c>
      <c r="G607" s="325">
        <v>7</v>
      </c>
      <c r="H607" s="326">
        <v>8</v>
      </c>
      <c r="I607" s="327">
        <v>9</v>
      </c>
      <c r="J607" s="328">
        <v>10</v>
      </c>
      <c r="K607" s="329">
        <v>11</v>
      </c>
    </row>
    <row r="608" spans="1:11" ht="14.1" customHeight="1" thickBot="1" x14ac:dyDescent="0.3">
      <c r="A608" s="510" t="s">
        <v>154</v>
      </c>
      <c r="B608" s="63" t="s">
        <v>54</v>
      </c>
      <c r="C608" s="64">
        <f>C609+C611+C613+C615</f>
        <v>1490000</v>
      </c>
      <c r="D608" s="64">
        <f t="shared" ref="D608:J608" si="265">D609+D611+D613+D615</f>
        <v>0</v>
      </c>
      <c r="E608" s="64">
        <f t="shared" si="265"/>
        <v>0</v>
      </c>
      <c r="F608" s="511">
        <f t="shared" si="265"/>
        <v>0</v>
      </c>
      <c r="G608" s="512">
        <f t="shared" si="265"/>
        <v>0</v>
      </c>
      <c r="H608" s="64">
        <f t="shared" si="265"/>
        <v>0</v>
      </c>
      <c r="I608" s="513">
        <f t="shared" si="265"/>
        <v>0</v>
      </c>
      <c r="J608" s="514">
        <f t="shared" si="265"/>
        <v>1490000</v>
      </c>
      <c r="K608" s="515">
        <f>I608/C608*100</f>
        <v>0</v>
      </c>
    </row>
    <row r="609" spans="1:11" ht="14.1" customHeight="1" x14ac:dyDescent="0.25">
      <c r="A609" s="457" t="s">
        <v>155</v>
      </c>
      <c r="B609" s="30" t="s">
        <v>56</v>
      </c>
      <c r="C609" s="31">
        <f>C610</f>
        <v>140000</v>
      </c>
      <c r="D609" s="31">
        <f t="shared" ref="D609:J609" si="266">D610</f>
        <v>0</v>
      </c>
      <c r="E609" s="31">
        <f t="shared" si="266"/>
        <v>0</v>
      </c>
      <c r="F609" s="436">
        <f t="shared" si="266"/>
        <v>0</v>
      </c>
      <c r="G609" s="437">
        <f t="shared" si="266"/>
        <v>0</v>
      </c>
      <c r="H609" s="31">
        <f t="shared" si="266"/>
        <v>0</v>
      </c>
      <c r="I609" s="438">
        <f t="shared" si="266"/>
        <v>0</v>
      </c>
      <c r="J609" s="439">
        <f t="shared" si="266"/>
        <v>140000</v>
      </c>
      <c r="K609" s="440">
        <f>I609/C609*100</f>
        <v>0</v>
      </c>
    </row>
    <row r="610" spans="1:11" ht="14.1" customHeight="1" x14ac:dyDescent="0.25">
      <c r="A610" s="390" t="s">
        <v>156</v>
      </c>
      <c r="B610" s="13" t="s">
        <v>58</v>
      </c>
      <c r="C610" s="14">
        <v>140000</v>
      </c>
      <c r="D610" s="32"/>
      <c r="E610" s="32"/>
      <c r="F610" s="442"/>
      <c r="G610" s="398"/>
      <c r="H610" s="15"/>
      <c r="I610" s="395">
        <f>H610+G610</f>
        <v>0</v>
      </c>
      <c r="J610" s="396">
        <f>C610-I610</f>
        <v>140000</v>
      </c>
      <c r="K610" s="397">
        <f>I610/C610*100</f>
        <v>0</v>
      </c>
    </row>
    <row r="611" spans="1:11" ht="14.1" customHeight="1" x14ac:dyDescent="0.25">
      <c r="A611" s="390" t="s">
        <v>763</v>
      </c>
      <c r="B611" s="13" t="s">
        <v>753</v>
      </c>
      <c r="C611" s="14">
        <f>C612</f>
        <v>100000</v>
      </c>
      <c r="D611" s="14">
        <f t="shared" ref="D611:J611" si="267">D612</f>
        <v>0</v>
      </c>
      <c r="E611" s="14">
        <f t="shared" si="267"/>
        <v>0</v>
      </c>
      <c r="F611" s="443">
        <f t="shared" si="267"/>
        <v>0</v>
      </c>
      <c r="G611" s="444">
        <f t="shared" si="267"/>
        <v>0</v>
      </c>
      <c r="H611" s="14">
        <f t="shared" si="267"/>
        <v>0</v>
      </c>
      <c r="I611" s="445">
        <f t="shared" si="267"/>
        <v>0</v>
      </c>
      <c r="J611" s="446">
        <f t="shared" si="267"/>
        <v>100000</v>
      </c>
      <c r="K611" s="397"/>
    </row>
    <row r="612" spans="1:11" ht="14.1" customHeight="1" x14ac:dyDescent="0.25">
      <c r="A612" s="390" t="s">
        <v>764</v>
      </c>
      <c r="B612" s="13" t="s">
        <v>59</v>
      </c>
      <c r="C612" s="14">
        <v>100000</v>
      </c>
      <c r="D612" s="32"/>
      <c r="E612" s="32"/>
      <c r="F612" s="442"/>
      <c r="G612" s="398"/>
      <c r="H612" s="15"/>
      <c r="I612" s="395"/>
      <c r="J612" s="396">
        <f>C612-I612</f>
        <v>100000</v>
      </c>
      <c r="K612" s="397"/>
    </row>
    <row r="613" spans="1:11" ht="14.1" customHeight="1" x14ac:dyDescent="0.25">
      <c r="A613" s="390" t="s">
        <v>157</v>
      </c>
      <c r="B613" s="13" t="s">
        <v>61</v>
      </c>
      <c r="C613" s="14">
        <f>C614</f>
        <v>100000</v>
      </c>
      <c r="D613" s="14">
        <f t="shared" ref="D613:J613" si="268">D614</f>
        <v>0</v>
      </c>
      <c r="E613" s="14">
        <f t="shared" si="268"/>
        <v>0</v>
      </c>
      <c r="F613" s="443">
        <f t="shared" si="268"/>
        <v>0</v>
      </c>
      <c r="G613" s="444">
        <f t="shared" si="268"/>
        <v>0</v>
      </c>
      <c r="H613" s="14">
        <f t="shared" si="268"/>
        <v>0</v>
      </c>
      <c r="I613" s="445">
        <f t="shared" si="268"/>
        <v>0</v>
      </c>
      <c r="J613" s="446">
        <f t="shared" si="268"/>
        <v>100000</v>
      </c>
      <c r="K613" s="397">
        <f t="shared" ref="K613:K624" si="269">I613/C613*100</f>
        <v>0</v>
      </c>
    </row>
    <row r="614" spans="1:11" ht="14.1" customHeight="1" x14ac:dyDescent="0.25">
      <c r="A614" s="390" t="s">
        <v>765</v>
      </c>
      <c r="B614" s="13" t="s">
        <v>100</v>
      </c>
      <c r="C614" s="14">
        <v>100000</v>
      </c>
      <c r="D614" s="32"/>
      <c r="E614" s="15">
        <v>0</v>
      </c>
      <c r="F614" s="479"/>
      <c r="G614" s="398"/>
      <c r="H614" s="15"/>
      <c r="I614" s="395">
        <f>H614+G614</f>
        <v>0</v>
      </c>
      <c r="J614" s="396">
        <f>C614-I614</f>
        <v>100000</v>
      </c>
      <c r="K614" s="397">
        <f t="shared" si="269"/>
        <v>0</v>
      </c>
    </row>
    <row r="615" spans="1:11" ht="14.1" customHeight="1" x14ac:dyDescent="0.25">
      <c r="A615" s="390" t="s">
        <v>159</v>
      </c>
      <c r="B615" s="13" t="s">
        <v>65</v>
      </c>
      <c r="C615" s="14">
        <f>C616</f>
        <v>1150000</v>
      </c>
      <c r="D615" s="14">
        <f t="shared" ref="D615:J615" si="270">D616</f>
        <v>0</v>
      </c>
      <c r="E615" s="14">
        <f t="shared" si="270"/>
        <v>0</v>
      </c>
      <c r="F615" s="443">
        <f t="shared" si="270"/>
        <v>0</v>
      </c>
      <c r="G615" s="444">
        <f t="shared" si="270"/>
        <v>0</v>
      </c>
      <c r="H615" s="14">
        <f t="shared" si="270"/>
        <v>0</v>
      </c>
      <c r="I615" s="445">
        <f t="shared" si="270"/>
        <v>0</v>
      </c>
      <c r="J615" s="446">
        <f t="shared" si="270"/>
        <v>1150000</v>
      </c>
      <c r="K615" s="397">
        <f t="shared" si="269"/>
        <v>0</v>
      </c>
    </row>
    <row r="616" spans="1:11" ht="14.1" customHeight="1" x14ac:dyDescent="0.25">
      <c r="A616" s="390" t="s">
        <v>160</v>
      </c>
      <c r="B616" s="13" t="s">
        <v>67</v>
      </c>
      <c r="C616" s="14">
        <v>1150000</v>
      </c>
      <c r="D616" s="32"/>
      <c r="E616" s="32"/>
      <c r="F616" s="442"/>
      <c r="G616" s="398"/>
      <c r="H616" s="15"/>
      <c r="I616" s="395">
        <f>H616+G616</f>
        <v>0</v>
      </c>
      <c r="J616" s="396">
        <f>C616-I616</f>
        <v>1150000</v>
      </c>
      <c r="K616" s="397">
        <f t="shared" si="269"/>
        <v>0</v>
      </c>
    </row>
    <row r="617" spans="1:11" ht="14.1" customHeight="1" x14ac:dyDescent="0.25">
      <c r="A617" s="448" t="s">
        <v>161</v>
      </c>
      <c r="B617" s="46" t="s">
        <v>162</v>
      </c>
      <c r="C617" s="47">
        <f t="shared" ref="C617:J617" si="271">C618+C631</f>
        <v>43000000</v>
      </c>
      <c r="D617" s="47">
        <f t="shared" si="271"/>
        <v>0</v>
      </c>
      <c r="E617" s="47">
        <f t="shared" si="271"/>
        <v>0</v>
      </c>
      <c r="F617" s="449">
        <f t="shared" si="271"/>
        <v>0</v>
      </c>
      <c r="G617" s="450">
        <f t="shared" si="271"/>
        <v>0</v>
      </c>
      <c r="H617" s="48">
        <f t="shared" si="271"/>
        <v>0</v>
      </c>
      <c r="I617" s="451">
        <f t="shared" si="271"/>
        <v>0</v>
      </c>
      <c r="J617" s="452">
        <f t="shared" si="271"/>
        <v>43000000</v>
      </c>
      <c r="K617" s="453">
        <f t="shared" si="269"/>
        <v>0</v>
      </c>
    </row>
    <row r="618" spans="1:11" ht="14.1" customHeight="1" thickBot="1" x14ac:dyDescent="0.3">
      <c r="A618" s="423" t="s">
        <v>766</v>
      </c>
      <c r="B618" s="26" t="s">
        <v>767</v>
      </c>
      <c r="C618" s="27">
        <f>C619+C624</f>
        <v>38000000</v>
      </c>
      <c r="D618" s="27">
        <f t="shared" ref="D618:J618" si="272">D619+D624</f>
        <v>0</v>
      </c>
      <c r="E618" s="27">
        <f t="shared" si="272"/>
        <v>0</v>
      </c>
      <c r="F618" s="424">
        <f t="shared" si="272"/>
        <v>0</v>
      </c>
      <c r="G618" s="463">
        <f t="shared" si="272"/>
        <v>0</v>
      </c>
      <c r="H618" s="52">
        <f t="shared" si="272"/>
        <v>0</v>
      </c>
      <c r="I618" s="464">
        <f t="shared" si="272"/>
        <v>0</v>
      </c>
      <c r="J618" s="465">
        <f t="shared" si="272"/>
        <v>38000000</v>
      </c>
      <c r="K618" s="428">
        <f t="shared" si="269"/>
        <v>0</v>
      </c>
    </row>
    <row r="619" spans="1:11" ht="14.1" customHeight="1" thickBot="1" x14ac:dyDescent="0.3">
      <c r="A619" s="456" t="s">
        <v>768</v>
      </c>
      <c r="B619" s="28" t="s">
        <v>24</v>
      </c>
      <c r="C619" s="29">
        <f>C620+C622</f>
        <v>24480000</v>
      </c>
      <c r="D619" s="29">
        <f t="shared" ref="D619:J619" si="273">D620+D622</f>
        <v>0</v>
      </c>
      <c r="E619" s="29">
        <f t="shared" si="273"/>
        <v>0</v>
      </c>
      <c r="F619" s="430">
        <f t="shared" si="273"/>
        <v>0</v>
      </c>
      <c r="G619" s="431">
        <f t="shared" si="273"/>
        <v>0</v>
      </c>
      <c r="H619" s="29">
        <f t="shared" si="273"/>
        <v>0</v>
      </c>
      <c r="I619" s="432">
        <f t="shared" si="273"/>
        <v>0</v>
      </c>
      <c r="J619" s="433">
        <f t="shared" si="273"/>
        <v>24480000</v>
      </c>
      <c r="K619" s="434">
        <f t="shared" si="269"/>
        <v>0</v>
      </c>
    </row>
    <row r="620" spans="1:11" ht="14.1" customHeight="1" x14ac:dyDescent="0.25">
      <c r="A620" s="457" t="s">
        <v>769</v>
      </c>
      <c r="B620" s="30" t="s">
        <v>73</v>
      </c>
      <c r="C620" s="31">
        <f>C621</f>
        <v>14880000</v>
      </c>
      <c r="D620" s="31">
        <f t="shared" ref="D620:J620" si="274">D621</f>
        <v>0</v>
      </c>
      <c r="E620" s="31">
        <f t="shared" si="274"/>
        <v>0</v>
      </c>
      <c r="F620" s="436">
        <f t="shared" si="274"/>
        <v>0</v>
      </c>
      <c r="G620" s="437">
        <f t="shared" si="274"/>
        <v>0</v>
      </c>
      <c r="H620" s="31">
        <f t="shared" si="274"/>
        <v>0</v>
      </c>
      <c r="I620" s="438">
        <f t="shared" si="274"/>
        <v>0</v>
      </c>
      <c r="J620" s="439">
        <f t="shared" si="274"/>
        <v>14880000</v>
      </c>
      <c r="K620" s="440">
        <f t="shared" si="269"/>
        <v>0</v>
      </c>
    </row>
    <row r="621" spans="1:11" ht="14.1" customHeight="1" x14ac:dyDescent="0.25">
      <c r="A621" s="390" t="s">
        <v>770</v>
      </c>
      <c r="B621" s="13" t="s">
        <v>163</v>
      </c>
      <c r="C621" s="14">
        <v>14880000</v>
      </c>
      <c r="D621" s="2"/>
      <c r="E621" s="2"/>
      <c r="F621" s="479"/>
      <c r="G621" s="398"/>
      <c r="H621" s="15"/>
      <c r="I621" s="395">
        <f>H621+G621</f>
        <v>0</v>
      </c>
      <c r="J621" s="396">
        <f>C621-I621</f>
        <v>14880000</v>
      </c>
      <c r="K621" s="397">
        <f t="shared" si="269"/>
        <v>0</v>
      </c>
    </row>
    <row r="622" spans="1:11" ht="14.1" customHeight="1" x14ac:dyDescent="0.25">
      <c r="A622" s="390" t="s">
        <v>771</v>
      </c>
      <c r="B622" s="13" t="s">
        <v>164</v>
      </c>
      <c r="C622" s="14">
        <f>C623</f>
        <v>9600000</v>
      </c>
      <c r="D622" s="14">
        <f t="shared" ref="D622:J622" si="275">D623</f>
        <v>0</v>
      </c>
      <c r="E622" s="14">
        <f t="shared" si="275"/>
        <v>0</v>
      </c>
      <c r="F622" s="443">
        <f t="shared" si="275"/>
        <v>0</v>
      </c>
      <c r="G622" s="444">
        <f t="shared" si="275"/>
        <v>0</v>
      </c>
      <c r="H622" s="14">
        <f t="shared" si="275"/>
        <v>0</v>
      </c>
      <c r="I622" s="445">
        <f t="shared" si="275"/>
        <v>0</v>
      </c>
      <c r="J622" s="446">
        <f t="shared" si="275"/>
        <v>9600000</v>
      </c>
      <c r="K622" s="397">
        <f t="shared" si="269"/>
        <v>0</v>
      </c>
    </row>
    <row r="623" spans="1:11" ht="14.1" customHeight="1" thickBot="1" x14ac:dyDescent="0.3">
      <c r="A623" s="407" t="s">
        <v>772</v>
      </c>
      <c r="B623" s="19" t="s">
        <v>773</v>
      </c>
      <c r="C623" s="20">
        <v>9600000</v>
      </c>
      <c r="D623" s="4"/>
      <c r="E623" s="4"/>
      <c r="F623" s="460"/>
      <c r="G623" s="393"/>
      <c r="H623" s="50"/>
      <c r="I623" s="461">
        <f>H623+G623</f>
        <v>0</v>
      </c>
      <c r="J623" s="462">
        <f>C623-I623</f>
        <v>9600000</v>
      </c>
      <c r="K623" s="413">
        <f t="shared" si="269"/>
        <v>0</v>
      </c>
    </row>
    <row r="624" spans="1:11" ht="14.1" customHeight="1" thickBot="1" x14ac:dyDescent="0.3">
      <c r="A624" s="456" t="s">
        <v>774</v>
      </c>
      <c r="B624" s="28" t="s">
        <v>54</v>
      </c>
      <c r="C624" s="29">
        <f>C625+C627+C629</f>
        <v>13520000</v>
      </c>
      <c r="D624" s="29">
        <f t="shared" ref="D624:J624" si="276">D625+D627+D629</f>
        <v>0</v>
      </c>
      <c r="E624" s="29">
        <f t="shared" si="276"/>
        <v>0</v>
      </c>
      <c r="F624" s="430">
        <f t="shared" si="276"/>
        <v>0</v>
      </c>
      <c r="G624" s="431">
        <f t="shared" si="276"/>
        <v>0</v>
      </c>
      <c r="H624" s="29">
        <f t="shared" si="276"/>
        <v>0</v>
      </c>
      <c r="I624" s="432">
        <f t="shared" si="276"/>
        <v>0</v>
      </c>
      <c r="J624" s="433">
        <f t="shared" si="276"/>
        <v>13520000</v>
      </c>
      <c r="K624" s="434">
        <f t="shared" si="269"/>
        <v>0</v>
      </c>
    </row>
    <row r="625" spans="1:11" ht="14.1" customHeight="1" x14ac:dyDescent="0.25">
      <c r="A625" s="666" t="s">
        <v>775</v>
      </c>
      <c r="B625" s="667" t="s">
        <v>56</v>
      </c>
      <c r="C625" s="55">
        <f>C626</f>
        <v>96000</v>
      </c>
      <c r="D625" s="55">
        <f t="shared" ref="D625:J625" si="277">D626</f>
        <v>0</v>
      </c>
      <c r="E625" s="55">
        <f t="shared" si="277"/>
        <v>0</v>
      </c>
      <c r="F625" s="473">
        <f t="shared" si="277"/>
        <v>0</v>
      </c>
      <c r="G625" s="474">
        <f t="shared" si="277"/>
        <v>0</v>
      </c>
      <c r="H625" s="55">
        <f t="shared" si="277"/>
        <v>0</v>
      </c>
      <c r="I625" s="475">
        <f t="shared" si="277"/>
        <v>0</v>
      </c>
      <c r="J625" s="476">
        <f t="shared" si="277"/>
        <v>96000</v>
      </c>
      <c r="K625" s="668"/>
    </row>
    <row r="626" spans="1:11" ht="14.1" customHeight="1" x14ac:dyDescent="0.25">
      <c r="A626" s="390" t="s">
        <v>776</v>
      </c>
      <c r="B626" s="13" t="s">
        <v>58</v>
      </c>
      <c r="C626" s="14">
        <v>96000</v>
      </c>
      <c r="D626" s="14"/>
      <c r="E626" s="14"/>
      <c r="F626" s="443"/>
      <c r="G626" s="444"/>
      <c r="H626" s="14"/>
      <c r="I626" s="445"/>
      <c r="J626" s="446">
        <f>C626-I626</f>
        <v>96000</v>
      </c>
      <c r="K626" s="397"/>
    </row>
    <row r="627" spans="1:11" ht="14.1" customHeight="1" x14ac:dyDescent="0.25">
      <c r="A627" s="390" t="s">
        <v>777</v>
      </c>
      <c r="B627" s="13" t="s">
        <v>65</v>
      </c>
      <c r="C627" s="14">
        <f>C628</f>
        <v>4424000</v>
      </c>
      <c r="D627" s="14">
        <f t="shared" ref="D627:J627" si="278">D628</f>
        <v>0</v>
      </c>
      <c r="E627" s="14">
        <f t="shared" si="278"/>
        <v>0</v>
      </c>
      <c r="F627" s="443">
        <f t="shared" si="278"/>
        <v>0</v>
      </c>
      <c r="G627" s="444">
        <f t="shared" si="278"/>
        <v>0</v>
      </c>
      <c r="H627" s="14">
        <f t="shared" si="278"/>
        <v>0</v>
      </c>
      <c r="I627" s="445">
        <f t="shared" si="278"/>
        <v>0</v>
      </c>
      <c r="J627" s="446">
        <f t="shared" si="278"/>
        <v>4424000</v>
      </c>
      <c r="K627" s="397">
        <f>I627/C627*100</f>
        <v>0</v>
      </c>
    </row>
    <row r="628" spans="1:11" ht="14.1" customHeight="1" x14ac:dyDescent="0.25">
      <c r="A628" s="390" t="s">
        <v>778</v>
      </c>
      <c r="B628" s="13" t="s">
        <v>103</v>
      </c>
      <c r="C628" s="14">
        <v>4424000</v>
      </c>
      <c r="D628" s="2"/>
      <c r="E628" s="2"/>
      <c r="F628" s="479"/>
      <c r="G628" s="398"/>
      <c r="H628" s="15"/>
      <c r="I628" s="395">
        <f>H628+G628</f>
        <v>0</v>
      </c>
      <c r="J628" s="482">
        <f>C628-I628</f>
        <v>4424000</v>
      </c>
      <c r="K628" s="397">
        <f>I628/C628*100</f>
        <v>0</v>
      </c>
    </row>
    <row r="629" spans="1:11" ht="14.1" customHeight="1" x14ac:dyDescent="0.25">
      <c r="A629" s="390" t="s">
        <v>779</v>
      </c>
      <c r="B629" s="13" t="s">
        <v>780</v>
      </c>
      <c r="C629" s="14">
        <f>C630</f>
        <v>9000000</v>
      </c>
      <c r="D629" s="14">
        <f t="shared" ref="D629:J629" si="279">D630</f>
        <v>0</v>
      </c>
      <c r="E629" s="14">
        <f t="shared" si="279"/>
        <v>0</v>
      </c>
      <c r="F629" s="443">
        <f t="shared" si="279"/>
        <v>0</v>
      </c>
      <c r="G629" s="444">
        <f t="shared" si="279"/>
        <v>0</v>
      </c>
      <c r="H629" s="14">
        <f t="shared" si="279"/>
        <v>0</v>
      </c>
      <c r="I629" s="445">
        <f t="shared" si="279"/>
        <v>0</v>
      </c>
      <c r="J629" s="446">
        <f t="shared" si="279"/>
        <v>9000000</v>
      </c>
      <c r="K629" s="397"/>
    </row>
    <row r="630" spans="1:11" ht="14.1" customHeight="1" thickBot="1" x14ac:dyDescent="0.3">
      <c r="A630" s="669" t="s">
        <v>781</v>
      </c>
      <c r="B630" s="670" t="s">
        <v>782</v>
      </c>
      <c r="C630" s="671">
        <v>9000000</v>
      </c>
      <c r="D630" s="672"/>
      <c r="E630" s="672"/>
      <c r="F630" s="673"/>
      <c r="G630" s="674"/>
      <c r="H630" s="675"/>
      <c r="I630" s="676"/>
      <c r="J630" s="677">
        <f>C630-I630</f>
        <v>9000000</v>
      </c>
      <c r="K630" s="678"/>
    </row>
    <row r="631" spans="1:11" ht="14.1" customHeight="1" thickBot="1" x14ac:dyDescent="0.3">
      <c r="A631" s="518" t="s">
        <v>165</v>
      </c>
      <c r="B631" s="67" t="s">
        <v>166</v>
      </c>
      <c r="C631" s="68">
        <f>C632+C635</f>
        <v>5000000</v>
      </c>
      <c r="D631" s="68">
        <f t="shared" ref="D631:J631" si="280">D632+D635</f>
        <v>0</v>
      </c>
      <c r="E631" s="68">
        <f t="shared" si="280"/>
        <v>0</v>
      </c>
      <c r="F631" s="519">
        <f t="shared" si="280"/>
        <v>0</v>
      </c>
      <c r="G631" s="520">
        <f t="shared" si="280"/>
        <v>0</v>
      </c>
      <c r="H631" s="521">
        <f t="shared" si="280"/>
        <v>0</v>
      </c>
      <c r="I631" s="522">
        <f t="shared" si="280"/>
        <v>0</v>
      </c>
      <c r="J631" s="523">
        <f t="shared" si="280"/>
        <v>5000000</v>
      </c>
      <c r="K631" s="524">
        <f t="shared" ref="K631:K644" si="281">I631/C631*100</f>
        <v>0</v>
      </c>
    </row>
    <row r="632" spans="1:11" ht="14.1" customHeight="1" thickBot="1" x14ac:dyDescent="0.3">
      <c r="A632" s="456" t="s">
        <v>167</v>
      </c>
      <c r="B632" s="28" t="s">
        <v>24</v>
      </c>
      <c r="C632" s="29">
        <f>C633</f>
        <v>670000</v>
      </c>
      <c r="D632" s="29">
        <f t="shared" ref="D632:J633" si="282">D633</f>
        <v>0</v>
      </c>
      <c r="E632" s="29">
        <f t="shared" si="282"/>
        <v>0</v>
      </c>
      <c r="F632" s="430">
        <f t="shared" si="282"/>
        <v>0</v>
      </c>
      <c r="G632" s="431">
        <f t="shared" si="282"/>
        <v>0</v>
      </c>
      <c r="H632" s="29">
        <f t="shared" si="282"/>
        <v>0</v>
      </c>
      <c r="I632" s="432">
        <f t="shared" si="282"/>
        <v>0</v>
      </c>
      <c r="J632" s="433">
        <f t="shared" si="282"/>
        <v>670000</v>
      </c>
      <c r="K632" s="434">
        <f t="shared" si="281"/>
        <v>0</v>
      </c>
    </row>
    <row r="633" spans="1:11" ht="14.1" customHeight="1" x14ac:dyDescent="0.25">
      <c r="A633" s="457" t="s">
        <v>168</v>
      </c>
      <c r="B633" s="30" t="s">
        <v>73</v>
      </c>
      <c r="C633" s="31">
        <f>C634</f>
        <v>670000</v>
      </c>
      <c r="D633" s="31">
        <f t="shared" si="282"/>
        <v>0</v>
      </c>
      <c r="E633" s="31">
        <f t="shared" si="282"/>
        <v>0</v>
      </c>
      <c r="F633" s="436">
        <f t="shared" si="282"/>
        <v>0</v>
      </c>
      <c r="G633" s="437">
        <f t="shared" si="282"/>
        <v>0</v>
      </c>
      <c r="H633" s="31">
        <f t="shared" si="282"/>
        <v>0</v>
      </c>
      <c r="I633" s="438">
        <f t="shared" si="282"/>
        <v>0</v>
      </c>
      <c r="J633" s="439">
        <f t="shared" si="282"/>
        <v>670000</v>
      </c>
      <c r="K633" s="440">
        <f t="shared" si="281"/>
        <v>0</v>
      </c>
    </row>
    <row r="634" spans="1:11" ht="14.1" customHeight="1" thickBot="1" x14ac:dyDescent="0.3">
      <c r="A634" s="407" t="s">
        <v>169</v>
      </c>
      <c r="B634" s="19" t="s">
        <v>75</v>
      </c>
      <c r="C634" s="20">
        <v>670000</v>
      </c>
      <c r="D634" s="4"/>
      <c r="E634" s="4"/>
      <c r="F634" s="460"/>
      <c r="G634" s="393"/>
      <c r="H634" s="50"/>
      <c r="I634" s="461">
        <f>H634+G634</f>
        <v>0</v>
      </c>
      <c r="J634" s="462">
        <f>C634-I634</f>
        <v>670000</v>
      </c>
      <c r="K634" s="413">
        <f t="shared" si="281"/>
        <v>0</v>
      </c>
    </row>
    <row r="635" spans="1:11" ht="14.1" customHeight="1" thickBot="1" x14ac:dyDescent="0.3">
      <c r="A635" s="456" t="s">
        <v>170</v>
      </c>
      <c r="B635" s="28" t="s">
        <v>54</v>
      </c>
      <c r="C635" s="29">
        <f>C636+C638+C640+C642</f>
        <v>4330000</v>
      </c>
      <c r="D635" s="29">
        <f t="shared" ref="D635:J635" si="283">D636+D638+D640+D642</f>
        <v>0</v>
      </c>
      <c r="E635" s="29">
        <f t="shared" si="283"/>
        <v>0</v>
      </c>
      <c r="F635" s="430">
        <f t="shared" si="283"/>
        <v>0</v>
      </c>
      <c r="G635" s="431">
        <f t="shared" si="283"/>
        <v>0</v>
      </c>
      <c r="H635" s="29">
        <f t="shared" si="283"/>
        <v>0</v>
      </c>
      <c r="I635" s="432">
        <f t="shared" si="283"/>
        <v>0</v>
      </c>
      <c r="J635" s="433">
        <f t="shared" si="283"/>
        <v>4330000</v>
      </c>
      <c r="K635" s="434">
        <f t="shared" si="281"/>
        <v>0</v>
      </c>
    </row>
    <row r="636" spans="1:11" ht="14.1" customHeight="1" x14ac:dyDescent="0.25">
      <c r="A636" s="457" t="s">
        <v>171</v>
      </c>
      <c r="B636" s="30" t="s">
        <v>56</v>
      </c>
      <c r="C636" s="31">
        <f>C637</f>
        <v>755000</v>
      </c>
      <c r="D636" s="31">
        <f t="shared" ref="D636:J636" si="284">D637</f>
        <v>0</v>
      </c>
      <c r="E636" s="31">
        <f t="shared" si="284"/>
        <v>0</v>
      </c>
      <c r="F636" s="436">
        <f t="shared" si="284"/>
        <v>0</v>
      </c>
      <c r="G636" s="437">
        <f t="shared" si="284"/>
        <v>0</v>
      </c>
      <c r="H636" s="31">
        <f t="shared" si="284"/>
        <v>0</v>
      </c>
      <c r="I636" s="438">
        <f t="shared" si="284"/>
        <v>0</v>
      </c>
      <c r="J636" s="439">
        <f t="shared" si="284"/>
        <v>755000</v>
      </c>
      <c r="K636" s="440">
        <f t="shared" si="281"/>
        <v>0</v>
      </c>
    </row>
    <row r="637" spans="1:11" ht="14.1" customHeight="1" x14ac:dyDescent="0.25">
      <c r="A637" s="390" t="s">
        <v>172</v>
      </c>
      <c r="B637" s="13" t="s">
        <v>58</v>
      </c>
      <c r="C637" s="14">
        <v>755000</v>
      </c>
      <c r="D637" s="32"/>
      <c r="E637" s="32"/>
      <c r="F637" s="442"/>
      <c r="G637" s="354"/>
      <c r="H637" s="15"/>
      <c r="I637" s="395">
        <f>H637+G637</f>
        <v>0</v>
      </c>
      <c r="J637" s="396">
        <f>C637-I637</f>
        <v>755000</v>
      </c>
      <c r="K637" s="397">
        <f t="shared" si="281"/>
        <v>0</v>
      </c>
    </row>
    <row r="638" spans="1:11" ht="14.1" customHeight="1" x14ac:dyDescent="0.25">
      <c r="A638" s="390" t="s">
        <v>173</v>
      </c>
      <c r="B638" s="13" t="s">
        <v>61</v>
      </c>
      <c r="C638" s="14">
        <f>C639</f>
        <v>200000</v>
      </c>
      <c r="D638" s="14">
        <f t="shared" ref="D638:J638" si="285">D639</f>
        <v>0</v>
      </c>
      <c r="E638" s="14">
        <f t="shared" si="285"/>
        <v>0</v>
      </c>
      <c r="F638" s="443">
        <f t="shared" si="285"/>
        <v>0</v>
      </c>
      <c r="G638" s="444">
        <f t="shared" si="285"/>
        <v>0</v>
      </c>
      <c r="H638" s="14">
        <f t="shared" si="285"/>
        <v>0</v>
      </c>
      <c r="I638" s="445">
        <f t="shared" si="285"/>
        <v>0</v>
      </c>
      <c r="J638" s="446">
        <f t="shared" si="285"/>
        <v>200000</v>
      </c>
      <c r="K638" s="397">
        <f t="shared" si="281"/>
        <v>0</v>
      </c>
    </row>
    <row r="639" spans="1:11" ht="14.1" customHeight="1" x14ac:dyDescent="0.25">
      <c r="A639" s="390" t="s">
        <v>174</v>
      </c>
      <c r="B639" s="13" t="s">
        <v>81</v>
      </c>
      <c r="C639" s="14">
        <v>200000</v>
      </c>
      <c r="D639" s="32"/>
      <c r="E639" s="32"/>
      <c r="F639" s="442"/>
      <c r="G639" s="398"/>
      <c r="H639" s="15"/>
      <c r="I639" s="395">
        <f>H639+G639</f>
        <v>0</v>
      </c>
      <c r="J639" s="396">
        <f>C639-I639</f>
        <v>200000</v>
      </c>
      <c r="K639" s="397">
        <f t="shared" si="281"/>
        <v>0</v>
      </c>
    </row>
    <row r="640" spans="1:11" ht="14.1" customHeight="1" x14ac:dyDescent="0.25">
      <c r="A640" s="390" t="s">
        <v>175</v>
      </c>
      <c r="B640" s="13" t="s">
        <v>65</v>
      </c>
      <c r="C640" s="14">
        <f>C641</f>
        <v>1275000</v>
      </c>
      <c r="D640" s="14">
        <f t="shared" ref="D640:J640" si="286">D641</f>
        <v>0</v>
      </c>
      <c r="E640" s="14">
        <f t="shared" si="286"/>
        <v>0</v>
      </c>
      <c r="F640" s="443">
        <f t="shared" si="286"/>
        <v>0</v>
      </c>
      <c r="G640" s="444">
        <f t="shared" si="286"/>
        <v>0</v>
      </c>
      <c r="H640" s="14">
        <f t="shared" si="286"/>
        <v>0</v>
      </c>
      <c r="I640" s="445">
        <f t="shared" si="286"/>
        <v>0</v>
      </c>
      <c r="J640" s="446">
        <f t="shared" si="286"/>
        <v>1275000</v>
      </c>
      <c r="K640" s="397">
        <f t="shared" si="281"/>
        <v>0</v>
      </c>
    </row>
    <row r="641" spans="1:11" ht="14.1" customHeight="1" x14ac:dyDescent="0.25">
      <c r="A641" s="390" t="s">
        <v>176</v>
      </c>
      <c r="B641" s="13" t="s">
        <v>103</v>
      </c>
      <c r="C641" s="14">
        <v>1275000</v>
      </c>
      <c r="D641" s="32"/>
      <c r="E641" s="32"/>
      <c r="F641" s="442"/>
      <c r="G641" s="398"/>
      <c r="H641" s="15"/>
      <c r="I641" s="395">
        <f>H641+G641</f>
        <v>0</v>
      </c>
      <c r="J641" s="396">
        <f>C641-I641</f>
        <v>1275000</v>
      </c>
      <c r="K641" s="397">
        <f t="shared" si="281"/>
        <v>0</v>
      </c>
    </row>
    <row r="642" spans="1:11" ht="14.1" customHeight="1" x14ac:dyDescent="0.25">
      <c r="A642" s="390" t="s">
        <v>177</v>
      </c>
      <c r="B642" s="13" t="s">
        <v>178</v>
      </c>
      <c r="C642" s="14">
        <f>C643+C644</f>
        <v>2100000</v>
      </c>
      <c r="D642" s="14">
        <f t="shared" ref="D642:J642" si="287">D643+D644</f>
        <v>0</v>
      </c>
      <c r="E642" s="14">
        <f t="shared" si="287"/>
        <v>0</v>
      </c>
      <c r="F642" s="443">
        <f t="shared" si="287"/>
        <v>0</v>
      </c>
      <c r="G642" s="444">
        <f t="shared" si="287"/>
        <v>0</v>
      </c>
      <c r="H642" s="14">
        <f t="shared" si="287"/>
        <v>0</v>
      </c>
      <c r="I642" s="445">
        <f t="shared" si="287"/>
        <v>0</v>
      </c>
      <c r="J642" s="446">
        <f t="shared" si="287"/>
        <v>2100000</v>
      </c>
      <c r="K642" s="397">
        <f t="shared" si="281"/>
        <v>0</v>
      </c>
    </row>
    <row r="643" spans="1:11" ht="14.1" customHeight="1" x14ac:dyDescent="0.25">
      <c r="A643" s="390" t="s">
        <v>179</v>
      </c>
      <c r="B643" s="13" t="s">
        <v>180</v>
      </c>
      <c r="C643" s="14">
        <v>1500000</v>
      </c>
      <c r="D643" s="32"/>
      <c r="E643" s="32"/>
      <c r="F643" s="442"/>
      <c r="G643" s="398"/>
      <c r="H643" s="15"/>
      <c r="I643" s="395">
        <f>H643+G643</f>
        <v>0</v>
      </c>
      <c r="J643" s="396">
        <f>C643-I643</f>
        <v>1500000</v>
      </c>
      <c r="K643" s="397">
        <f t="shared" si="281"/>
        <v>0</v>
      </c>
    </row>
    <row r="644" spans="1:11" ht="14.1" customHeight="1" x14ac:dyDescent="0.25">
      <c r="A644" s="390" t="s">
        <v>181</v>
      </c>
      <c r="B644" s="13" t="s">
        <v>182</v>
      </c>
      <c r="C644" s="14">
        <v>600000</v>
      </c>
      <c r="D644" s="32"/>
      <c r="E644" s="32"/>
      <c r="F644" s="442"/>
      <c r="G644" s="398"/>
      <c r="H644" s="15"/>
      <c r="I644" s="395">
        <f>H644+G644</f>
        <v>0</v>
      </c>
      <c r="J644" s="396">
        <f>C644-I644</f>
        <v>600000</v>
      </c>
      <c r="K644" s="397">
        <f t="shared" si="281"/>
        <v>0</v>
      </c>
    </row>
    <row r="645" spans="1:11" ht="14.1" customHeight="1" x14ac:dyDescent="0.25">
      <c r="A645" s="34"/>
      <c r="B645" s="34"/>
      <c r="C645" s="35"/>
      <c r="D645" s="36"/>
      <c r="E645" s="36"/>
      <c r="F645" s="36"/>
      <c r="G645" s="37"/>
      <c r="H645" s="37"/>
      <c r="I645" s="37"/>
      <c r="J645" s="38"/>
      <c r="K645" s="39"/>
    </row>
    <row r="646" spans="1:11" ht="14.1" customHeight="1" x14ac:dyDescent="0.25">
      <c r="A646" s="40"/>
      <c r="B646" s="40"/>
      <c r="C646" s="41"/>
      <c r="D646" s="42"/>
      <c r="E646" s="42"/>
      <c r="F646" s="42"/>
      <c r="G646" s="43"/>
      <c r="H646" s="43"/>
      <c r="I646" s="43"/>
      <c r="J646" s="44"/>
      <c r="K646" s="45"/>
    </row>
    <row r="647" spans="1:11" ht="14.1" customHeight="1" x14ac:dyDescent="0.25">
      <c r="A647" s="40"/>
      <c r="B647" s="40"/>
      <c r="C647" s="41"/>
      <c r="D647" s="42"/>
      <c r="E647" s="42"/>
      <c r="F647" s="42"/>
      <c r="G647" s="43"/>
      <c r="H647" s="43"/>
      <c r="I647" s="43"/>
      <c r="J647" s="44"/>
      <c r="K647" s="45">
        <v>5</v>
      </c>
    </row>
    <row r="648" spans="1:11" ht="14.1" customHeight="1" x14ac:dyDescent="0.25">
      <c r="A648" s="321" t="s">
        <v>740</v>
      </c>
      <c r="B648" s="322">
        <v>2</v>
      </c>
      <c r="C648" s="323" t="s">
        <v>741</v>
      </c>
      <c r="D648" s="323" t="s">
        <v>742</v>
      </c>
      <c r="E648" s="323" t="s">
        <v>743</v>
      </c>
      <c r="F648" s="324" t="s">
        <v>744</v>
      </c>
      <c r="G648" s="325">
        <v>7</v>
      </c>
      <c r="H648" s="326">
        <v>8</v>
      </c>
      <c r="I648" s="327">
        <v>9</v>
      </c>
      <c r="J648" s="328">
        <v>10</v>
      </c>
      <c r="K648" s="329">
        <v>11</v>
      </c>
    </row>
    <row r="649" spans="1:11" ht="14.1" customHeight="1" x14ac:dyDescent="0.25">
      <c r="A649" s="448" t="s">
        <v>183</v>
      </c>
      <c r="B649" s="46" t="s">
        <v>184</v>
      </c>
      <c r="C649" s="47">
        <f t="shared" ref="C649:J649" si="288">C650+C655+C662+C667+C672+C676+C680+C690+C694+C698</f>
        <v>104604000</v>
      </c>
      <c r="D649" s="47">
        <f t="shared" si="288"/>
        <v>0</v>
      </c>
      <c r="E649" s="47">
        <f t="shared" si="288"/>
        <v>0</v>
      </c>
      <c r="F649" s="449">
        <f t="shared" si="288"/>
        <v>0</v>
      </c>
      <c r="G649" s="450">
        <f t="shared" si="288"/>
        <v>0</v>
      </c>
      <c r="H649" s="48">
        <f t="shared" si="288"/>
        <v>0</v>
      </c>
      <c r="I649" s="451">
        <f t="shared" si="288"/>
        <v>0</v>
      </c>
      <c r="J649" s="452">
        <f t="shared" si="288"/>
        <v>104604000</v>
      </c>
      <c r="K649" s="453">
        <f t="shared" ref="K649:K684" si="289">I649/C649*100</f>
        <v>0</v>
      </c>
    </row>
    <row r="650" spans="1:11" ht="14.1" customHeight="1" thickBot="1" x14ac:dyDescent="0.3">
      <c r="A650" s="525" t="s">
        <v>185</v>
      </c>
      <c r="B650" s="69" t="s">
        <v>186</v>
      </c>
      <c r="C650" s="70">
        <f>C651</f>
        <v>12960000</v>
      </c>
      <c r="D650" s="70">
        <f t="shared" ref="D650:J651" si="290">D651</f>
        <v>0</v>
      </c>
      <c r="E650" s="70">
        <f t="shared" si="290"/>
        <v>0</v>
      </c>
      <c r="F650" s="526">
        <f t="shared" si="290"/>
        <v>0</v>
      </c>
      <c r="G650" s="527">
        <f t="shared" si="290"/>
        <v>0</v>
      </c>
      <c r="H650" s="70">
        <f t="shared" si="290"/>
        <v>0</v>
      </c>
      <c r="I650" s="529">
        <f t="shared" si="290"/>
        <v>0</v>
      </c>
      <c r="J650" s="530">
        <f t="shared" si="290"/>
        <v>12960000</v>
      </c>
      <c r="K650" s="531">
        <f t="shared" si="289"/>
        <v>0</v>
      </c>
    </row>
    <row r="651" spans="1:11" ht="14.1" customHeight="1" thickBot="1" x14ac:dyDescent="0.3">
      <c r="A651" s="456" t="s">
        <v>187</v>
      </c>
      <c r="B651" s="28" t="s">
        <v>54</v>
      </c>
      <c r="C651" s="29">
        <f>C652</f>
        <v>12960000</v>
      </c>
      <c r="D651" s="29">
        <f t="shared" si="290"/>
        <v>0</v>
      </c>
      <c r="E651" s="29">
        <f t="shared" si="290"/>
        <v>0</v>
      </c>
      <c r="F651" s="430">
        <f t="shared" si="290"/>
        <v>0</v>
      </c>
      <c r="G651" s="431">
        <f t="shared" si="290"/>
        <v>0</v>
      </c>
      <c r="H651" s="29">
        <f t="shared" si="290"/>
        <v>0</v>
      </c>
      <c r="I651" s="432">
        <f t="shared" si="290"/>
        <v>0</v>
      </c>
      <c r="J651" s="433">
        <f t="shared" si="290"/>
        <v>12960000</v>
      </c>
      <c r="K651" s="434">
        <f t="shared" si="289"/>
        <v>0</v>
      </c>
    </row>
    <row r="652" spans="1:11" ht="14.1" customHeight="1" x14ac:dyDescent="0.25">
      <c r="A652" s="457" t="s">
        <v>188</v>
      </c>
      <c r="B652" s="30" t="s">
        <v>189</v>
      </c>
      <c r="C652" s="31">
        <f>C653+C654</f>
        <v>12960000</v>
      </c>
      <c r="D652" s="31">
        <f t="shared" ref="D652:J652" si="291">D653+D654</f>
        <v>0</v>
      </c>
      <c r="E652" s="31">
        <f t="shared" si="291"/>
        <v>0</v>
      </c>
      <c r="F652" s="436">
        <f t="shared" si="291"/>
        <v>0</v>
      </c>
      <c r="G652" s="437">
        <f t="shared" si="291"/>
        <v>0</v>
      </c>
      <c r="H652" s="31">
        <f t="shared" si="291"/>
        <v>0</v>
      </c>
      <c r="I652" s="438">
        <f t="shared" si="291"/>
        <v>0</v>
      </c>
      <c r="J652" s="439">
        <f t="shared" si="291"/>
        <v>12960000</v>
      </c>
      <c r="K652" s="440">
        <f t="shared" si="289"/>
        <v>0</v>
      </c>
    </row>
    <row r="653" spans="1:11" ht="14.1" customHeight="1" x14ac:dyDescent="0.25">
      <c r="A653" s="390" t="s">
        <v>190</v>
      </c>
      <c r="B653" s="13" t="s">
        <v>191</v>
      </c>
      <c r="C653" s="14">
        <v>4560000</v>
      </c>
      <c r="D653" s="32"/>
      <c r="E653" s="32"/>
      <c r="F653" s="442"/>
      <c r="G653" s="398"/>
      <c r="H653" s="15"/>
      <c r="I653" s="466">
        <f>H653+G653</f>
        <v>0</v>
      </c>
      <c r="J653" s="396">
        <f>C653-I653</f>
        <v>4560000</v>
      </c>
      <c r="K653" s="397">
        <f t="shared" si="289"/>
        <v>0</v>
      </c>
    </row>
    <row r="654" spans="1:11" ht="14.1" customHeight="1" x14ac:dyDescent="0.25">
      <c r="A654" s="390" t="s">
        <v>192</v>
      </c>
      <c r="B654" s="13" t="s">
        <v>193</v>
      </c>
      <c r="C654" s="14">
        <v>8400000</v>
      </c>
      <c r="D654" s="32"/>
      <c r="E654" s="32"/>
      <c r="F654" s="442"/>
      <c r="G654" s="398"/>
      <c r="H654" s="15"/>
      <c r="I654" s="466">
        <f>H654+G654</f>
        <v>0</v>
      </c>
      <c r="J654" s="396">
        <f>C654-I654</f>
        <v>8400000</v>
      </c>
      <c r="K654" s="397">
        <f t="shared" si="289"/>
        <v>0</v>
      </c>
    </row>
    <row r="655" spans="1:11" ht="14.1" customHeight="1" thickBot="1" x14ac:dyDescent="0.3">
      <c r="A655" s="423" t="s">
        <v>194</v>
      </c>
      <c r="B655" s="26" t="s">
        <v>195</v>
      </c>
      <c r="C655" s="27">
        <f>C656+C659</f>
        <v>10000000</v>
      </c>
      <c r="D655" s="27">
        <f t="shared" ref="D655:J655" si="292">D656+D659</f>
        <v>0</v>
      </c>
      <c r="E655" s="27">
        <f t="shared" si="292"/>
        <v>0</v>
      </c>
      <c r="F655" s="424">
        <f t="shared" si="292"/>
        <v>0</v>
      </c>
      <c r="G655" s="463">
        <f t="shared" si="292"/>
        <v>0</v>
      </c>
      <c r="H655" s="52">
        <f t="shared" si="292"/>
        <v>0</v>
      </c>
      <c r="I655" s="464">
        <f t="shared" si="292"/>
        <v>0</v>
      </c>
      <c r="J655" s="465">
        <f t="shared" si="292"/>
        <v>10000000</v>
      </c>
      <c r="K655" s="428">
        <f t="shared" si="289"/>
        <v>0</v>
      </c>
    </row>
    <row r="656" spans="1:11" ht="14.1" customHeight="1" thickBot="1" x14ac:dyDescent="0.3">
      <c r="A656" s="456" t="s">
        <v>196</v>
      </c>
      <c r="B656" s="28" t="s">
        <v>24</v>
      </c>
      <c r="C656" s="29">
        <f>C657</f>
        <v>7800000</v>
      </c>
      <c r="D656" s="29">
        <f t="shared" ref="D656:J657" si="293">D657</f>
        <v>0</v>
      </c>
      <c r="E656" s="29">
        <f t="shared" si="293"/>
        <v>0</v>
      </c>
      <c r="F656" s="430">
        <f t="shared" si="293"/>
        <v>0</v>
      </c>
      <c r="G656" s="431">
        <f t="shared" si="293"/>
        <v>0</v>
      </c>
      <c r="H656" s="29">
        <f t="shared" si="293"/>
        <v>0</v>
      </c>
      <c r="I656" s="432">
        <f t="shared" si="293"/>
        <v>0</v>
      </c>
      <c r="J656" s="433">
        <f t="shared" si="293"/>
        <v>7800000</v>
      </c>
      <c r="K656" s="434">
        <f t="shared" si="289"/>
        <v>0</v>
      </c>
    </row>
    <row r="657" spans="1:11" ht="14.1" customHeight="1" x14ac:dyDescent="0.25">
      <c r="A657" s="457" t="s">
        <v>197</v>
      </c>
      <c r="B657" s="30" t="s">
        <v>164</v>
      </c>
      <c r="C657" s="31">
        <f>C658</f>
        <v>7800000</v>
      </c>
      <c r="D657" s="31">
        <f t="shared" si="293"/>
        <v>0</v>
      </c>
      <c r="E657" s="31">
        <f t="shared" si="293"/>
        <v>0</v>
      </c>
      <c r="F657" s="436">
        <f t="shared" si="293"/>
        <v>0</v>
      </c>
      <c r="G657" s="437">
        <f t="shared" si="293"/>
        <v>0</v>
      </c>
      <c r="H657" s="31">
        <f t="shared" si="293"/>
        <v>0</v>
      </c>
      <c r="I657" s="438">
        <f t="shared" si="293"/>
        <v>0</v>
      </c>
      <c r="J657" s="439">
        <f t="shared" si="293"/>
        <v>7800000</v>
      </c>
      <c r="K657" s="440">
        <f t="shared" si="289"/>
        <v>0</v>
      </c>
    </row>
    <row r="658" spans="1:11" ht="14.1" customHeight="1" x14ac:dyDescent="0.25">
      <c r="A658" s="390" t="s">
        <v>198</v>
      </c>
      <c r="B658" s="13" t="s">
        <v>199</v>
      </c>
      <c r="C658" s="14">
        <v>7800000</v>
      </c>
      <c r="D658" s="2"/>
      <c r="E658" s="2"/>
      <c r="F658" s="479"/>
      <c r="G658" s="398"/>
      <c r="H658" s="15"/>
      <c r="I658" s="466">
        <f>H658+G658</f>
        <v>0</v>
      </c>
      <c r="J658" s="396">
        <f>C658-I658</f>
        <v>7800000</v>
      </c>
      <c r="K658" s="397">
        <f t="shared" si="289"/>
        <v>0</v>
      </c>
    </row>
    <row r="659" spans="1:11" ht="14.1" customHeight="1" x14ac:dyDescent="0.25">
      <c r="A659" s="390" t="s">
        <v>200</v>
      </c>
      <c r="B659" s="13" t="s">
        <v>54</v>
      </c>
      <c r="C659" s="14">
        <f>C660</f>
        <v>2200000</v>
      </c>
      <c r="D659" s="14">
        <f t="shared" ref="D659:J660" si="294">D660</f>
        <v>0</v>
      </c>
      <c r="E659" s="14">
        <f t="shared" si="294"/>
        <v>0</v>
      </c>
      <c r="F659" s="443">
        <f t="shared" si="294"/>
        <v>0</v>
      </c>
      <c r="G659" s="444">
        <f t="shared" si="294"/>
        <v>0</v>
      </c>
      <c r="H659" s="14">
        <f t="shared" si="294"/>
        <v>0</v>
      </c>
      <c r="I659" s="445">
        <f t="shared" si="294"/>
        <v>0</v>
      </c>
      <c r="J659" s="446">
        <f t="shared" si="294"/>
        <v>2200000</v>
      </c>
      <c r="K659" s="397">
        <f t="shared" si="289"/>
        <v>0</v>
      </c>
    </row>
    <row r="660" spans="1:11" ht="14.1" customHeight="1" x14ac:dyDescent="0.25">
      <c r="A660" s="390" t="s">
        <v>201</v>
      </c>
      <c r="B660" s="13" t="s">
        <v>56</v>
      </c>
      <c r="C660" s="14">
        <f>C661</f>
        <v>2200000</v>
      </c>
      <c r="D660" s="14">
        <f t="shared" si="294"/>
        <v>0</v>
      </c>
      <c r="E660" s="14">
        <f t="shared" si="294"/>
        <v>0</v>
      </c>
      <c r="F660" s="443">
        <f t="shared" si="294"/>
        <v>0</v>
      </c>
      <c r="G660" s="444">
        <f t="shared" si="294"/>
        <v>0</v>
      </c>
      <c r="H660" s="14">
        <f t="shared" si="294"/>
        <v>0</v>
      </c>
      <c r="I660" s="445">
        <f t="shared" si="294"/>
        <v>0</v>
      </c>
      <c r="J660" s="446">
        <f t="shared" si="294"/>
        <v>2200000</v>
      </c>
      <c r="K660" s="397">
        <f t="shared" si="289"/>
        <v>0</v>
      </c>
    </row>
    <row r="661" spans="1:11" ht="14.1" customHeight="1" x14ac:dyDescent="0.25">
      <c r="A661" s="390" t="s">
        <v>202</v>
      </c>
      <c r="B661" s="13" t="s">
        <v>203</v>
      </c>
      <c r="C661" s="14">
        <v>2200000</v>
      </c>
      <c r="D661" s="2"/>
      <c r="E661" s="2"/>
      <c r="F661" s="479"/>
      <c r="G661" s="398"/>
      <c r="H661" s="15"/>
      <c r="I661" s="466">
        <f>H661+G661</f>
        <v>0</v>
      </c>
      <c r="J661" s="396">
        <f>C661-I661</f>
        <v>2200000</v>
      </c>
      <c r="K661" s="397">
        <f t="shared" si="289"/>
        <v>0</v>
      </c>
    </row>
    <row r="662" spans="1:11" ht="14.1" customHeight="1" thickBot="1" x14ac:dyDescent="0.3">
      <c r="A662" s="423" t="s">
        <v>204</v>
      </c>
      <c r="B662" s="26" t="s">
        <v>205</v>
      </c>
      <c r="C662" s="27">
        <f>C663</f>
        <v>7150000</v>
      </c>
      <c r="D662" s="27">
        <f t="shared" ref="D662:J663" si="295">D663</f>
        <v>0</v>
      </c>
      <c r="E662" s="27">
        <f t="shared" si="295"/>
        <v>0</v>
      </c>
      <c r="F662" s="424">
        <f t="shared" si="295"/>
        <v>0</v>
      </c>
      <c r="G662" s="425">
        <f t="shared" si="295"/>
        <v>0</v>
      </c>
      <c r="H662" s="27">
        <f t="shared" si="295"/>
        <v>0</v>
      </c>
      <c r="I662" s="426">
        <f t="shared" si="295"/>
        <v>0</v>
      </c>
      <c r="J662" s="427">
        <f t="shared" si="295"/>
        <v>7150000</v>
      </c>
      <c r="K662" s="428">
        <f t="shared" si="289"/>
        <v>0</v>
      </c>
    </row>
    <row r="663" spans="1:11" ht="14.1" customHeight="1" thickBot="1" x14ac:dyDescent="0.3">
      <c r="A663" s="456" t="s">
        <v>206</v>
      </c>
      <c r="B663" s="28" t="s">
        <v>54</v>
      </c>
      <c r="C663" s="29">
        <f>C664</f>
        <v>7150000</v>
      </c>
      <c r="D663" s="29">
        <f t="shared" si="295"/>
        <v>0</v>
      </c>
      <c r="E663" s="29">
        <f t="shared" si="295"/>
        <v>0</v>
      </c>
      <c r="F663" s="430">
        <f t="shared" si="295"/>
        <v>0</v>
      </c>
      <c r="G663" s="431">
        <f t="shared" si="295"/>
        <v>0</v>
      </c>
      <c r="H663" s="29">
        <f t="shared" si="295"/>
        <v>0</v>
      </c>
      <c r="I663" s="432">
        <f t="shared" si="295"/>
        <v>0</v>
      </c>
      <c r="J663" s="433">
        <f t="shared" si="295"/>
        <v>7150000</v>
      </c>
      <c r="K663" s="434">
        <f t="shared" si="289"/>
        <v>0</v>
      </c>
    </row>
    <row r="664" spans="1:11" ht="14.1" customHeight="1" x14ac:dyDescent="0.25">
      <c r="A664" s="457" t="s">
        <v>207</v>
      </c>
      <c r="B664" s="30" t="s">
        <v>56</v>
      </c>
      <c r="C664" s="31">
        <f>C665+C666</f>
        <v>7150000</v>
      </c>
      <c r="D664" s="31">
        <f t="shared" ref="D664:J664" si="296">D665+D666</f>
        <v>0</v>
      </c>
      <c r="E664" s="31">
        <f t="shared" si="296"/>
        <v>0</v>
      </c>
      <c r="F664" s="436">
        <f t="shared" si="296"/>
        <v>0</v>
      </c>
      <c r="G664" s="437">
        <f t="shared" si="296"/>
        <v>0</v>
      </c>
      <c r="H664" s="31">
        <f t="shared" si="296"/>
        <v>0</v>
      </c>
      <c r="I664" s="438">
        <f t="shared" si="296"/>
        <v>0</v>
      </c>
      <c r="J664" s="439">
        <f t="shared" si="296"/>
        <v>7150000</v>
      </c>
      <c r="K664" s="440">
        <f t="shared" si="289"/>
        <v>0</v>
      </c>
    </row>
    <row r="665" spans="1:11" ht="14.1" customHeight="1" x14ac:dyDescent="0.25">
      <c r="A665" s="390" t="s">
        <v>208</v>
      </c>
      <c r="B665" s="13" t="s">
        <v>209</v>
      </c>
      <c r="C665" s="14">
        <v>6650000</v>
      </c>
      <c r="D665" s="2"/>
      <c r="E665" s="2"/>
      <c r="F665" s="479"/>
      <c r="G665" s="398"/>
      <c r="H665" s="15"/>
      <c r="I665" s="466">
        <f>H665+G665</f>
        <v>0</v>
      </c>
      <c r="J665" s="396">
        <f>C665-I665</f>
        <v>6650000</v>
      </c>
      <c r="K665" s="397">
        <f t="shared" si="289"/>
        <v>0</v>
      </c>
    </row>
    <row r="666" spans="1:11" ht="14.1" customHeight="1" x14ac:dyDescent="0.25">
      <c r="A666" s="390" t="s">
        <v>210</v>
      </c>
      <c r="B666" s="13" t="s">
        <v>211</v>
      </c>
      <c r="C666" s="14">
        <v>500000</v>
      </c>
      <c r="D666" s="2"/>
      <c r="E666" s="2"/>
      <c r="F666" s="479"/>
      <c r="G666" s="398"/>
      <c r="H666" s="15"/>
      <c r="I666" s="466">
        <f>H666+G666</f>
        <v>0</v>
      </c>
      <c r="J666" s="396">
        <f>C666-I666</f>
        <v>500000</v>
      </c>
      <c r="K666" s="397">
        <f t="shared" si="289"/>
        <v>0</v>
      </c>
    </row>
    <row r="667" spans="1:11" ht="14.1" customHeight="1" thickBot="1" x14ac:dyDescent="0.3">
      <c r="A667" s="423" t="s">
        <v>212</v>
      </c>
      <c r="B667" s="26" t="s">
        <v>213</v>
      </c>
      <c r="C667" s="27">
        <f>C668</f>
        <v>3000000</v>
      </c>
      <c r="D667" s="27">
        <f t="shared" ref="D667:J668" si="297">D668</f>
        <v>0</v>
      </c>
      <c r="E667" s="27">
        <f t="shared" si="297"/>
        <v>0</v>
      </c>
      <c r="F667" s="424">
        <f t="shared" si="297"/>
        <v>0</v>
      </c>
      <c r="G667" s="463">
        <f t="shared" si="297"/>
        <v>0</v>
      </c>
      <c r="H667" s="52">
        <f t="shared" si="297"/>
        <v>0</v>
      </c>
      <c r="I667" s="464">
        <f t="shared" si="297"/>
        <v>0</v>
      </c>
      <c r="J667" s="465">
        <f t="shared" si="297"/>
        <v>3000000</v>
      </c>
      <c r="K667" s="428">
        <f t="shared" si="289"/>
        <v>0</v>
      </c>
    </row>
    <row r="668" spans="1:11" ht="14.1" customHeight="1" thickBot="1" x14ac:dyDescent="0.3">
      <c r="A668" s="456" t="s">
        <v>214</v>
      </c>
      <c r="B668" s="28" t="s">
        <v>54</v>
      </c>
      <c r="C668" s="29">
        <f>C669</f>
        <v>3000000</v>
      </c>
      <c r="D668" s="29">
        <f t="shared" si="297"/>
        <v>0</v>
      </c>
      <c r="E668" s="29">
        <f t="shared" si="297"/>
        <v>0</v>
      </c>
      <c r="F668" s="430">
        <f t="shared" si="297"/>
        <v>0</v>
      </c>
      <c r="G668" s="431">
        <f t="shared" si="297"/>
        <v>0</v>
      </c>
      <c r="H668" s="29">
        <f t="shared" si="297"/>
        <v>0</v>
      </c>
      <c r="I668" s="432">
        <f t="shared" si="297"/>
        <v>0</v>
      </c>
      <c r="J668" s="433">
        <f t="shared" si="297"/>
        <v>3000000</v>
      </c>
      <c r="K668" s="434">
        <f t="shared" si="289"/>
        <v>0</v>
      </c>
    </row>
    <row r="669" spans="1:11" ht="14.1" customHeight="1" x14ac:dyDescent="0.25">
      <c r="A669" s="457" t="s">
        <v>215</v>
      </c>
      <c r="B669" s="30" t="s">
        <v>61</v>
      </c>
      <c r="C669" s="31">
        <f>C670+C671</f>
        <v>3000000</v>
      </c>
      <c r="D669" s="31">
        <f t="shared" ref="D669:J669" si="298">D670+D671</f>
        <v>0</v>
      </c>
      <c r="E669" s="31">
        <f t="shared" si="298"/>
        <v>0</v>
      </c>
      <c r="F669" s="436">
        <f t="shared" si="298"/>
        <v>0</v>
      </c>
      <c r="G669" s="437">
        <f t="shared" si="298"/>
        <v>0</v>
      </c>
      <c r="H669" s="31">
        <f t="shared" si="298"/>
        <v>0</v>
      </c>
      <c r="I669" s="438">
        <f t="shared" si="298"/>
        <v>0</v>
      </c>
      <c r="J669" s="439">
        <f t="shared" si="298"/>
        <v>3000000</v>
      </c>
      <c r="K669" s="440">
        <f t="shared" si="289"/>
        <v>0</v>
      </c>
    </row>
    <row r="670" spans="1:11" ht="14.1" customHeight="1" x14ac:dyDescent="0.25">
      <c r="A670" s="390" t="s">
        <v>216</v>
      </c>
      <c r="B670" s="13" t="s">
        <v>217</v>
      </c>
      <c r="C670" s="14">
        <v>2250000</v>
      </c>
      <c r="D670" s="2"/>
      <c r="E670" s="2"/>
      <c r="F670" s="479"/>
      <c r="G670" s="398"/>
      <c r="H670" s="15"/>
      <c r="I670" s="466">
        <f>H670+G670</f>
        <v>0</v>
      </c>
      <c r="J670" s="396">
        <f>C670-I670</f>
        <v>2250000</v>
      </c>
      <c r="K670" s="397">
        <f t="shared" si="289"/>
        <v>0</v>
      </c>
    </row>
    <row r="671" spans="1:11" ht="14.1" customHeight="1" x14ac:dyDescent="0.25">
      <c r="A671" s="390" t="s">
        <v>218</v>
      </c>
      <c r="B671" s="13" t="s">
        <v>81</v>
      </c>
      <c r="C671" s="14">
        <v>750000</v>
      </c>
      <c r="D671" s="2"/>
      <c r="E671" s="2"/>
      <c r="F671" s="479"/>
      <c r="G671" s="398"/>
      <c r="H671" s="15"/>
      <c r="I671" s="466">
        <f>H671+G671</f>
        <v>0</v>
      </c>
      <c r="J671" s="396">
        <f>C671-I671</f>
        <v>750000</v>
      </c>
      <c r="K671" s="397">
        <f t="shared" si="289"/>
        <v>0</v>
      </c>
    </row>
    <row r="672" spans="1:11" ht="14.1" customHeight="1" thickBot="1" x14ac:dyDescent="0.3">
      <c r="A672" s="423" t="s">
        <v>219</v>
      </c>
      <c r="B672" s="26" t="s">
        <v>220</v>
      </c>
      <c r="C672" s="27">
        <f>C673</f>
        <v>4000000</v>
      </c>
      <c r="D672" s="27">
        <f t="shared" ref="D672:J674" si="299">D673</f>
        <v>0</v>
      </c>
      <c r="E672" s="27">
        <f t="shared" si="299"/>
        <v>0</v>
      </c>
      <c r="F672" s="424">
        <f t="shared" si="299"/>
        <v>0</v>
      </c>
      <c r="G672" s="463">
        <f t="shared" si="299"/>
        <v>0</v>
      </c>
      <c r="H672" s="52">
        <f t="shared" si="299"/>
        <v>0</v>
      </c>
      <c r="I672" s="464">
        <f t="shared" si="299"/>
        <v>0</v>
      </c>
      <c r="J672" s="465">
        <f t="shared" si="299"/>
        <v>4000000</v>
      </c>
      <c r="K672" s="428">
        <f t="shared" si="289"/>
        <v>0</v>
      </c>
    </row>
    <row r="673" spans="1:11" ht="14.1" customHeight="1" thickBot="1" x14ac:dyDescent="0.3">
      <c r="A673" s="456" t="s">
        <v>221</v>
      </c>
      <c r="B673" s="28" t="s">
        <v>54</v>
      </c>
      <c r="C673" s="29">
        <f>C674</f>
        <v>4000000</v>
      </c>
      <c r="D673" s="29">
        <f t="shared" si="299"/>
        <v>0</v>
      </c>
      <c r="E673" s="29">
        <f t="shared" si="299"/>
        <v>0</v>
      </c>
      <c r="F673" s="430">
        <f t="shared" si="299"/>
        <v>0</v>
      </c>
      <c r="G673" s="431">
        <f t="shared" si="299"/>
        <v>0</v>
      </c>
      <c r="H673" s="29">
        <f t="shared" si="299"/>
        <v>0</v>
      </c>
      <c r="I673" s="432">
        <f t="shared" si="299"/>
        <v>0</v>
      </c>
      <c r="J673" s="433">
        <f t="shared" si="299"/>
        <v>4000000</v>
      </c>
      <c r="K673" s="434">
        <f t="shared" si="289"/>
        <v>0</v>
      </c>
    </row>
    <row r="674" spans="1:11" ht="14.1" customHeight="1" x14ac:dyDescent="0.25">
      <c r="A674" s="457" t="s">
        <v>222</v>
      </c>
      <c r="B674" s="30" t="s">
        <v>56</v>
      </c>
      <c r="C674" s="31">
        <f>C675</f>
        <v>4000000</v>
      </c>
      <c r="D674" s="31">
        <f t="shared" si="299"/>
        <v>0</v>
      </c>
      <c r="E674" s="31">
        <f t="shared" si="299"/>
        <v>0</v>
      </c>
      <c r="F674" s="436">
        <f t="shared" si="299"/>
        <v>0</v>
      </c>
      <c r="G674" s="437">
        <f t="shared" si="299"/>
        <v>0</v>
      </c>
      <c r="H674" s="31">
        <f t="shared" si="299"/>
        <v>0</v>
      </c>
      <c r="I674" s="438">
        <f t="shared" si="299"/>
        <v>0</v>
      </c>
      <c r="J674" s="439">
        <f t="shared" si="299"/>
        <v>4000000</v>
      </c>
      <c r="K674" s="440">
        <f t="shared" si="289"/>
        <v>0</v>
      </c>
    </row>
    <row r="675" spans="1:11" ht="14.1" customHeight="1" x14ac:dyDescent="0.25">
      <c r="A675" s="390" t="s">
        <v>223</v>
      </c>
      <c r="B675" s="13" t="s">
        <v>224</v>
      </c>
      <c r="C675" s="14">
        <v>4000000</v>
      </c>
      <c r="D675" s="2"/>
      <c r="E675" s="2"/>
      <c r="F675" s="479"/>
      <c r="G675" s="398"/>
      <c r="H675" s="15"/>
      <c r="I675" s="395">
        <f>H675+G675</f>
        <v>0</v>
      </c>
      <c r="J675" s="396">
        <f>C675-I675</f>
        <v>4000000</v>
      </c>
      <c r="K675" s="397">
        <f t="shared" si="289"/>
        <v>0</v>
      </c>
    </row>
    <row r="676" spans="1:11" ht="14.1" customHeight="1" thickBot="1" x14ac:dyDescent="0.3">
      <c r="A676" s="423" t="s">
        <v>225</v>
      </c>
      <c r="B676" s="26" t="s">
        <v>226</v>
      </c>
      <c r="C676" s="27">
        <f>C677</f>
        <v>1200000</v>
      </c>
      <c r="D676" s="27">
        <f t="shared" ref="D676:J678" si="300">D677</f>
        <v>0</v>
      </c>
      <c r="E676" s="27">
        <f t="shared" si="300"/>
        <v>0</v>
      </c>
      <c r="F676" s="424">
        <f t="shared" si="300"/>
        <v>0</v>
      </c>
      <c r="G676" s="463">
        <f t="shared" si="300"/>
        <v>0</v>
      </c>
      <c r="H676" s="52">
        <f t="shared" si="300"/>
        <v>0</v>
      </c>
      <c r="I676" s="464">
        <f t="shared" si="300"/>
        <v>0</v>
      </c>
      <c r="J676" s="465">
        <f t="shared" si="300"/>
        <v>1200000</v>
      </c>
      <c r="K676" s="428">
        <f t="shared" si="289"/>
        <v>0</v>
      </c>
    </row>
    <row r="677" spans="1:11" ht="14.1" customHeight="1" thickBot="1" x14ac:dyDescent="0.3">
      <c r="A677" s="456" t="s">
        <v>227</v>
      </c>
      <c r="B677" s="28" t="s">
        <v>54</v>
      </c>
      <c r="C677" s="29">
        <f>C678</f>
        <v>1200000</v>
      </c>
      <c r="D677" s="29">
        <f t="shared" si="300"/>
        <v>0</v>
      </c>
      <c r="E677" s="29">
        <f t="shared" si="300"/>
        <v>0</v>
      </c>
      <c r="F677" s="430">
        <f t="shared" si="300"/>
        <v>0</v>
      </c>
      <c r="G677" s="431">
        <f t="shared" si="300"/>
        <v>0</v>
      </c>
      <c r="H677" s="29">
        <f t="shared" si="300"/>
        <v>0</v>
      </c>
      <c r="I677" s="432">
        <f t="shared" si="300"/>
        <v>0</v>
      </c>
      <c r="J677" s="433">
        <f t="shared" si="300"/>
        <v>1200000</v>
      </c>
      <c r="K677" s="434">
        <f t="shared" si="289"/>
        <v>0</v>
      </c>
    </row>
    <row r="678" spans="1:11" ht="14.1" customHeight="1" x14ac:dyDescent="0.25">
      <c r="A678" s="457" t="s">
        <v>228</v>
      </c>
      <c r="B678" s="30" t="s">
        <v>189</v>
      </c>
      <c r="C678" s="31">
        <f>C679</f>
        <v>1200000</v>
      </c>
      <c r="D678" s="31">
        <f t="shared" si="300"/>
        <v>0</v>
      </c>
      <c r="E678" s="31">
        <f t="shared" si="300"/>
        <v>0</v>
      </c>
      <c r="F678" s="436">
        <f t="shared" si="300"/>
        <v>0</v>
      </c>
      <c r="G678" s="437">
        <f t="shared" si="300"/>
        <v>0</v>
      </c>
      <c r="H678" s="31">
        <f t="shared" si="300"/>
        <v>0</v>
      </c>
      <c r="I678" s="438">
        <f t="shared" si="300"/>
        <v>0</v>
      </c>
      <c r="J678" s="439">
        <f t="shared" si="300"/>
        <v>1200000</v>
      </c>
      <c r="K678" s="440">
        <f t="shared" si="289"/>
        <v>0</v>
      </c>
    </row>
    <row r="679" spans="1:11" ht="14.1" customHeight="1" x14ac:dyDescent="0.25">
      <c r="A679" s="390" t="s">
        <v>229</v>
      </c>
      <c r="B679" s="13" t="s">
        <v>230</v>
      </c>
      <c r="C679" s="14">
        <v>1200000</v>
      </c>
      <c r="D679" s="2"/>
      <c r="E679" s="2"/>
      <c r="F679" s="479"/>
      <c r="G679" s="398"/>
      <c r="H679" s="15"/>
      <c r="I679" s="466">
        <f>H679+G679</f>
        <v>0</v>
      </c>
      <c r="J679" s="396">
        <f>C679-I679</f>
        <v>1200000</v>
      </c>
      <c r="K679" s="397">
        <f t="shared" si="289"/>
        <v>0</v>
      </c>
    </row>
    <row r="680" spans="1:11" ht="14.1" customHeight="1" thickBot="1" x14ac:dyDescent="0.3">
      <c r="A680" s="423" t="s">
        <v>231</v>
      </c>
      <c r="B680" s="26" t="s">
        <v>232</v>
      </c>
      <c r="C680" s="27">
        <f>C681</f>
        <v>17814000</v>
      </c>
      <c r="D680" s="27">
        <f t="shared" ref="D680:J681" si="301">D681</f>
        <v>0</v>
      </c>
      <c r="E680" s="27">
        <f t="shared" si="301"/>
        <v>0</v>
      </c>
      <c r="F680" s="424">
        <f t="shared" si="301"/>
        <v>0</v>
      </c>
      <c r="G680" s="463">
        <f t="shared" si="301"/>
        <v>0</v>
      </c>
      <c r="H680" s="679">
        <f t="shared" si="301"/>
        <v>0</v>
      </c>
      <c r="I680" s="464">
        <f t="shared" si="301"/>
        <v>0</v>
      </c>
      <c r="J680" s="465">
        <f t="shared" si="301"/>
        <v>17814000</v>
      </c>
      <c r="K680" s="428">
        <f t="shared" si="289"/>
        <v>0</v>
      </c>
    </row>
    <row r="681" spans="1:11" ht="14.1" customHeight="1" thickBot="1" x14ac:dyDescent="0.3">
      <c r="A681" s="456" t="s">
        <v>233</v>
      </c>
      <c r="B681" s="28" t="s">
        <v>54</v>
      </c>
      <c r="C681" s="29">
        <f>C682</f>
        <v>17814000</v>
      </c>
      <c r="D681" s="29">
        <f t="shared" si="301"/>
        <v>0</v>
      </c>
      <c r="E681" s="29">
        <f t="shared" si="301"/>
        <v>0</v>
      </c>
      <c r="F681" s="430">
        <f t="shared" si="301"/>
        <v>0</v>
      </c>
      <c r="G681" s="431">
        <f t="shared" si="301"/>
        <v>0</v>
      </c>
      <c r="H681" s="29">
        <f t="shared" si="301"/>
        <v>0</v>
      </c>
      <c r="I681" s="432">
        <f t="shared" si="301"/>
        <v>0</v>
      </c>
      <c r="J681" s="433">
        <f t="shared" si="301"/>
        <v>17814000</v>
      </c>
      <c r="K681" s="434">
        <f t="shared" si="289"/>
        <v>0</v>
      </c>
    </row>
    <row r="682" spans="1:11" ht="14.1" customHeight="1" x14ac:dyDescent="0.25">
      <c r="A682" s="457" t="s">
        <v>234</v>
      </c>
      <c r="B682" s="30" t="s">
        <v>235</v>
      </c>
      <c r="C682" s="31">
        <f>C683+C684</f>
        <v>17814000</v>
      </c>
      <c r="D682" s="31">
        <f t="shared" ref="D682:J682" si="302">D683+D684</f>
        <v>0</v>
      </c>
      <c r="E682" s="31">
        <f t="shared" si="302"/>
        <v>0</v>
      </c>
      <c r="F682" s="436">
        <f t="shared" si="302"/>
        <v>0</v>
      </c>
      <c r="G682" s="437">
        <f t="shared" si="302"/>
        <v>0</v>
      </c>
      <c r="H682" s="31">
        <f t="shared" si="302"/>
        <v>0</v>
      </c>
      <c r="I682" s="438">
        <f t="shared" si="302"/>
        <v>0</v>
      </c>
      <c r="J682" s="439">
        <f t="shared" si="302"/>
        <v>17814000</v>
      </c>
      <c r="K682" s="440">
        <f t="shared" si="289"/>
        <v>0</v>
      </c>
    </row>
    <row r="683" spans="1:11" ht="14.1" customHeight="1" x14ac:dyDescent="0.25">
      <c r="A683" s="390" t="s">
        <v>236</v>
      </c>
      <c r="B683" s="13" t="s">
        <v>237</v>
      </c>
      <c r="C683" s="14">
        <v>6864000</v>
      </c>
      <c r="D683" s="32"/>
      <c r="E683" s="32"/>
      <c r="F683" s="442"/>
      <c r="G683" s="398"/>
      <c r="H683" s="15"/>
      <c r="I683" s="466">
        <f>H683+G683</f>
        <v>0</v>
      </c>
      <c r="J683" s="396">
        <f>C683-I683</f>
        <v>6864000</v>
      </c>
      <c r="K683" s="397">
        <f t="shared" si="289"/>
        <v>0</v>
      </c>
    </row>
    <row r="684" spans="1:11" ht="14.1" customHeight="1" x14ac:dyDescent="0.25">
      <c r="A684" s="390" t="s">
        <v>238</v>
      </c>
      <c r="B684" s="13" t="s">
        <v>239</v>
      </c>
      <c r="C684" s="14">
        <v>10950000</v>
      </c>
      <c r="D684" s="32"/>
      <c r="E684" s="32"/>
      <c r="F684" s="442"/>
      <c r="G684" s="398"/>
      <c r="H684" s="15"/>
      <c r="I684" s="466">
        <f>H684+G684</f>
        <v>0</v>
      </c>
      <c r="J684" s="396">
        <f>C684-I684</f>
        <v>10950000</v>
      </c>
      <c r="K684" s="397">
        <f t="shared" si="289"/>
        <v>0</v>
      </c>
    </row>
    <row r="685" spans="1:11" ht="14.1" customHeight="1" x14ac:dyDescent="0.25">
      <c r="A685" s="34"/>
      <c r="B685" s="34"/>
      <c r="C685" s="35"/>
      <c r="D685" s="36"/>
      <c r="E685" s="36"/>
      <c r="F685" s="36"/>
      <c r="G685" s="37"/>
      <c r="H685" s="37"/>
      <c r="I685" s="71"/>
      <c r="J685" s="38"/>
      <c r="K685" s="39"/>
    </row>
    <row r="686" spans="1:11" ht="14.1" customHeight="1" x14ac:dyDescent="0.25">
      <c r="A686" s="40"/>
      <c r="B686" s="40"/>
      <c r="C686" s="41"/>
      <c r="D686" s="42"/>
      <c r="E686" s="42"/>
      <c r="F686" s="42"/>
      <c r="G686" s="43"/>
      <c r="H686" s="43"/>
      <c r="I686" s="72"/>
      <c r="J686" s="44"/>
      <c r="K686" s="45"/>
    </row>
    <row r="687" spans="1:11" ht="14.1" customHeight="1" x14ac:dyDescent="0.25">
      <c r="A687" s="40"/>
      <c r="B687" s="40"/>
      <c r="C687" s="41"/>
      <c r="D687" s="42"/>
      <c r="E687" s="42"/>
      <c r="F687" s="42"/>
      <c r="G687" s="43"/>
      <c r="H687" s="43"/>
      <c r="I687" s="72"/>
      <c r="J687" s="44"/>
      <c r="K687" s="45"/>
    </row>
    <row r="688" spans="1:11" ht="14.1" customHeight="1" x14ac:dyDescent="0.25">
      <c r="A688" s="40"/>
      <c r="B688" s="40"/>
      <c r="C688" s="41"/>
      <c r="D688" s="42"/>
      <c r="E688" s="42"/>
      <c r="F688" s="42"/>
      <c r="G688" s="43"/>
      <c r="H688" s="43"/>
      <c r="I688" s="72"/>
      <c r="J688" s="44"/>
      <c r="K688" s="45">
        <v>6</v>
      </c>
    </row>
    <row r="689" spans="1:11" ht="14.1" customHeight="1" x14ac:dyDescent="0.25">
      <c r="A689" s="321" t="s">
        <v>740</v>
      </c>
      <c r="B689" s="322">
        <v>2</v>
      </c>
      <c r="C689" s="323" t="s">
        <v>741</v>
      </c>
      <c r="D689" s="323" t="s">
        <v>742</v>
      </c>
      <c r="E689" s="323" t="s">
        <v>743</v>
      </c>
      <c r="F689" s="324" t="s">
        <v>744</v>
      </c>
      <c r="G689" s="325">
        <v>7</v>
      </c>
      <c r="H689" s="326">
        <v>8</v>
      </c>
      <c r="I689" s="327">
        <v>9</v>
      </c>
      <c r="J689" s="328">
        <v>10</v>
      </c>
      <c r="K689" s="329">
        <v>11</v>
      </c>
    </row>
    <row r="690" spans="1:11" ht="14.1" customHeight="1" thickBot="1" x14ac:dyDescent="0.3">
      <c r="A690" s="423" t="s">
        <v>240</v>
      </c>
      <c r="B690" s="26" t="s">
        <v>241</v>
      </c>
      <c r="C690" s="27">
        <f>C691</f>
        <v>15000000</v>
      </c>
      <c r="D690" s="27">
        <f t="shared" ref="D690:J692" si="303">D691</f>
        <v>0</v>
      </c>
      <c r="E690" s="27">
        <f t="shared" si="303"/>
        <v>0</v>
      </c>
      <c r="F690" s="424">
        <f t="shared" si="303"/>
        <v>0</v>
      </c>
      <c r="G690" s="463">
        <f t="shared" si="303"/>
        <v>0</v>
      </c>
      <c r="H690" s="52">
        <f t="shared" si="303"/>
        <v>0</v>
      </c>
      <c r="I690" s="464">
        <f t="shared" si="303"/>
        <v>0</v>
      </c>
      <c r="J690" s="465">
        <f t="shared" si="303"/>
        <v>15000000</v>
      </c>
      <c r="K690" s="428">
        <f t="shared" ref="K690:K727" si="304">I690/C690*100</f>
        <v>0</v>
      </c>
    </row>
    <row r="691" spans="1:11" ht="14.1" customHeight="1" thickBot="1" x14ac:dyDescent="0.3">
      <c r="A691" s="456" t="s">
        <v>242</v>
      </c>
      <c r="B691" s="28" t="s">
        <v>54</v>
      </c>
      <c r="C691" s="29">
        <f>C692</f>
        <v>15000000</v>
      </c>
      <c r="D691" s="29">
        <f t="shared" si="303"/>
        <v>0</v>
      </c>
      <c r="E691" s="29">
        <f t="shared" si="303"/>
        <v>0</v>
      </c>
      <c r="F691" s="430">
        <f t="shared" si="303"/>
        <v>0</v>
      </c>
      <c r="G691" s="431">
        <f t="shared" si="303"/>
        <v>0</v>
      </c>
      <c r="H691" s="29">
        <f t="shared" si="303"/>
        <v>0</v>
      </c>
      <c r="I691" s="432">
        <f t="shared" si="303"/>
        <v>0</v>
      </c>
      <c r="J691" s="433">
        <f t="shared" si="303"/>
        <v>15000000</v>
      </c>
      <c r="K691" s="434">
        <f t="shared" si="304"/>
        <v>0</v>
      </c>
    </row>
    <row r="692" spans="1:11" ht="14.1" customHeight="1" x14ac:dyDescent="0.25">
      <c r="A692" s="457" t="s">
        <v>243</v>
      </c>
      <c r="B692" s="30" t="s">
        <v>244</v>
      </c>
      <c r="C692" s="31">
        <f>C693</f>
        <v>15000000</v>
      </c>
      <c r="D692" s="31">
        <f t="shared" si="303"/>
        <v>0</v>
      </c>
      <c r="E692" s="31">
        <f t="shared" si="303"/>
        <v>0</v>
      </c>
      <c r="F692" s="436">
        <f t="shared" si="303"/>
        <v>0</v>
      </c>
      <c r="G692" s="437">
        <f t="shared" si="303"/>
        <v>0</v>
      </c>
      <c r="H692" s="31">
        <f t="shared" si="303"/>
        <v>0</v>
      </c>
      <c r="I692" s="438">
        <f t="shared" si="303"/>
        <v>0</v>
      </c>
      <c r="J692" s="439">
        <f t="shared" si="303"/>
        <v>15000000</v>
      </c>
      <c r="K692" s="440">
        <f t="shared" si="304"/>
        <v>0</v>
      </c>
    </row>
    <row r="693" spans="1:11" ht="14.1" customHeight="1" x14ac:dyDescent="0.25">
      <c r="A693" s="390" t="s">
        <v>245</v>
      </c>
      <c r="B693" s="13" t="s">
        <v>246</v>
      </c>
      <c r="C693" s="14">
        <v>15000000</v>
      </c>
      <c r="D693" s="2"/>
      <c r="E693" s="2"/>
      <c r="F693" s="479"/>
      <c r="G693" s="398"/>
      <c r="H693" s="15"/>
      <c r="I693" s="395">
        <f>H693+G693</f>
        <v>0</v>
      </c>
      <c r="J693" s="396">
        <f>C693-I693</f>
        <v>15000000</v>
      </c>
      <c r="K693" s="397">
        <f t="shared" si="304"/>
        <v>0</v>
      </c>
    </row>
    <row r="694" spans="1:11" ht="14.1" customHeight="1" thickBot="1" x14ac:dyDescent="0.3">
      <c r="A694" s="423" t="s">
        <v>247</v>
      </c>
      <c r="B694" s="26" t="s">
        <v>248</v>
      </c>
      <c r="C694" s="27">
        <f>C695</f>
        <v>30000000</v>
      </c>
      <c r="D694" s="27">
        <f t="shared" ref="D694:J696" si="305">D695</f>
        <v>0</v>
      </c>
      <c r="E694" s="27">
        <f t="shared" si="305"/>
        <v>0</v>
      </c>
      <c r="F694" s="424">
        <f t="shared" si="305"/>
        <v>0</v>
      </c>
      <c r="G694" s="463">
        <f t="shared" si="305"/>
        <v>0</v>
      </c>
      <c r="H694" s="52">
        <f t="shared" si="305"/>
        <v>0</v>
      </c>
      <c r="I694" s="464">
        <f t="shared" si="305"/>
        <v>0</v>
      </c>
      <c r="J694" s="465">
        <f t="shared" si="305"/>
        <v>30000000</v>
      </c>
      <c r="K694" s="428">
        <f t="shared" si="304"/>
        <v>0</v>
      </c>
    </row>
    <row r="695" spans="1:11" ht="14.1" customHeight="1" thickBot="1" x14ac:dyDescent="0.3">
      <c r="A695" s="456" t="s">
        <v>249</v>
      </c>
      <c r="B695" s="28" t="s">
        <v>54</v>
      </c>
      <c r="C695" s="29">
        <f>C696</f>
        <v>30000000</v>
      </c>
      <c r="D695" s="29">
        <f t="shared" si="305"/>
        <v>0</v>
      </c>
      <c r="E695" s="29">
        <f t="shared" si="305"/>
        <v>0</v>
      </c>
      <c r="F695" s="430">
        <f t="shared" si="305"/>
        <v>0</v>
      </c>
      <c r="G695" s="431">
        <f t="shared" si="305"/>
        <v>0</v>
      </c>
      <c r="H695" s="29">
        <f t="shared" si="305"/>
        <v>0</v>
      </c>
      <c r="I695" s="432">
        <f t="shared" si="305"/>
        <v>0</v>
      </c>
      <c r="J695" s="433">
        <f t="shared" si="305"/>
        <v>30000000</v>
      </c>
      <c r="K695" s="434">
        <f t="shared" si="304"/>
        <v>0</v>
      </c>
    </row>
    <row r="696" spans="1:11" ht="14.1" customHeight="1" x14ac:dyDescent="0.25">
      <c r="A696" s="457" t="s">
        <v>250</v>
      </c>
      <c r="B696" s="30" t="s">
        <v>244</v>
      </c>
      <c r="C696" s="31">
        <f>C697</f>
        <v>30000000</v>
      </c>
      <c r="D696" s="31">
        <f t="shared" si="305"/>
        <v>0</v>
      </c>
      <c r="E696" s="31">
        <f t="shared" si="305"/>
        <v>0</v>
      </c>
      <c r="F696" s="436">
        <f t="shared" si="305"/>
        <v>0</v>
      </c>
      <c r="G696" s="437">
        <f t="shared" si="305"/>
        <v>0</v>
      </c>
      <c r="H696" s="31">
        <f t="shared" si="305"/>
        <v>0</v>
      </c>
      <c r="I696" s="438">
        <f t="shared" si="305"/>
        <v>0</v>
      </c>
      <c r="J696" s="439">
        <f t="shared" si="305"/>
        <v>30000000</v>
      </c>
      <c r="K696" s="440">
        <f t="shared" si="304"/>
        <v>0</v>
      </c>
    </row>
    <row r="697" spans="1:11" ht="14.1" customHeight="1" x14ac:dyDescent="0.25">
      <c r="A697" s="390" t="s">
        <v>251</v>
      </c>
      <c r="B697" s="13" t="s">
        <v>252</v>
      </c>
      <c r="C697" s="14">
        <v>30000000</v>
      </c>
      <c r="D697" s="2"/>
      <c r="E697" s="2"/>
      <c r="F697" s="479"/>
      <c r="G697" s="398"/>
      <c r="H697" s="15"/>
      <c r="I697" s="466">
        <f>H697+G697</f>
        <v>0</v>
      </c>
      <c r="J697" s="396">
        <f>C697-I697</f>
        <v>30000000</v>
      </c>
      <c r="K697" s="397">
        <f t="shared" si="304"/>
        <v>0</v>
      </c>
    </row>
    <row r="698" spans="1:11" ht="14.1" customHeight="1" thickBot="1" x14ac:dyDescent="0.3">
      <c r="A698" s="423" t="s">
        <v>253</v>
      </c>
      <c r="B698" s="26" t="s">
        <v>254</v>
      </c>
      <c r="C698" s="27">
        <f>C699</f>
        <v>3480000</v>
      </c>
      <c r="D698" s="27">
        <f t="shared" ref="D698:J700" si="306">D699</f>
        <v>0</v>
      </c>
      <c r="E698" s="27">
        <f t="shared" si="306"/>
        <v>0</v>
      </c>
      <c r="F698" s="424">
        <f t="shared" si="306"/>
        <v>0</v>
      </c>
      <c r="G698" s="463">
        <f t="shared" si="306"/>
        <v>0</v>
      </c>
      <c r="H698" s="52">
        <f t="shared" si="306"/>
        <v>0</v>
      </c>
      <c r="I698" s="464">
        <f t="shared" si="306"/>
        <v>0</v>
      </c>
      <c r="J698" s="465">
        <f t="shared" si="306"/>
        <v>3480000</v>
      </c>
      <c r="K698" s="428">
        <f t="shared" si="304"/>
        <v>0</v>
      </c>
    </row>
    <row r="699" spans="1:11" ht="14.1" customHeight="1" thickBot="1" x14ac:dyDescent="0.3">
      <c r="A699" s="456" t="s">
        <v>255</v>
      </c>
      <c r="B699" s="28" t="s">
        <v>24</v>
      </c>
      <c r="C699" s="29">
        <f>C700</f>
        <v>3480000</v>
      </c>
      <c r="D699" s="29">
        <f t="shared" si="306"/>
        <v>0</v>
      </c>
      <c r="E699" s="29">
        <f t="shared" si="306"/>
        <v>0</v>
      </c>
      <c r="F699" s="430">
        <f t="shared" si="306"/>
        <v>0</v>
      </c>
      <c r="G699" s="431">
        <f t="shared" si="306"/>
        <v>0</v>
      </c>
      <c r="H699" s="29">
        <f t="shared" si="306"/>
        <v>0</v>
      </c>
      <c r="I699" s="432">
        <f t="shared" si="306"/>
        <v>0</v>
      </c>
      <c r="J699" s="433">
        <f t="shared" si="306"/>
        <v>3480000</v>
      </c>
      <c r="K699" s="434">
        <f t="shared" si="304"/>
        <v>0</v>
      </c>
    </row>
    <row r="700" spans="1:11" ht="14.1" customHeight="1" x14ac:dyDescent="0.25">
      <c r="A700" s="457" t="s">
        <v>256</v>
      </c>
      <c r="B700" s="30" t="s">
        <v>164</v>
      </c>
      <c r="C700" s="31">
        <f>C701</f>
        <v>3480000</v>
      </c>
      <c r="D700" s="31">
        <f t="shared" si="306"/>
        <v>0</v>
      </c>
      <c r="E700" s="31">
        <f t="shared" si="306"/>
        <v>0</v>
      </c>
      <c r="F700" s="436">
        <f t="shared" si="306"/>
        <v>0</v>
      </c>
      <c r="G700" s="437">
        <f t="shared" si="306"/>
        <v>0</v>
      </c>
      <c r="H700" s="31">
        <f t="shared" si="306"/>
        <v>0</v>
      </c>
      <c r="I700" s="438">
        <f t="shared" si="306"/>
        <v>0</v>
      </c>
      <c r="J700" s="439">
        <f t="shared" si="306"/>
        <v>3480000</v>
      </c>
      <c r="K700" s="440">
        <f t="shared" si="304"/>
        <v>0</v>
      </c>
    </row>
    <row r="701" spans="1:11" ht="14.1" customHeight="1" x14ac:dyDescent="0.25">
      <c r="A701" s="390" t="s">
        <v>258</v>
      </c>
      <c r="B701" s="13" t="s">
        <v>199</v>
      </c>
      <c r="C701" s="14">
        <v>3480000</v>
      </c>
      <c r="D701" s="32"/>
      <c r="E701" s="32"/>
      <c r="F701" s="442"/>
      <c r="G701" s="354"/>
      <c r="H701" s="15">
        <v>0</v>
      </c>
      <c r="I701" s="395">
        <f>H701+G701</f>
        <v>0</v>
      </c>
      <c r="J701" s="396">
        <f>C701-I701</f>
        <v>3480000</v>
      </c>
      <c r="K701" s="397">
        <f t="shared" si="304"/>
        <v>0</v>
      </c>
    </row>
    <row r="702" spans="1:11" ht="14.1" customHeight="1" x14ac:dyDescent="0.25">
      <c r="A702" s="448" t="s">
        <v>260</v>
      </c>
      <c r="B702" s="46" t="s">
        <v>261</v>
      </c>
      <c r="C702" s="47">
        <f>C703+C710+C714+C721+C731+C738+C742+C746</f>
        <v>167720000</v>
      </c>
      <c r="D702" s="47">
        <f t="shared" ref="D702:J702" si="307">D703+D710+D714+D721+D731+D738+D742+D746</f>
        <v>0</v>
      </c>
      <c r="E702" s="47">
        <f t="shared" si="307"/>
        <v>0</v>
      </c>
      <c r="F702" s="449">
        <f t="shared" si="307"/>
        <v>0</v>
      </c>
      <c r="G702" s="467">
        <f t="shared" si="307"/>
        <v>0</v>
      </c>
      <c r="H702" s="47">
        <f t="shared" si="307"/>
        <v>0</v>
      </c>
      <c r="I702" s="468">
        <f t="shared" si="307"/>
        <v>0</v>
      </c>
      <c r="J702" s="469">
        <f t="shared" si="307"/>
        <v>167720000</v>
      </c>
      <c r="K702" s="453">
        <f t="shared" si="304"/>
        <v>0</v>
      </c>
    </row>
    <row r="703" spans="1:11" ht="14.1" customHeight="1" thickBot="1" x14ac:dyDescent="0.3">
      <c r="A703" s="423" t="s">
        <v>262</v>
      </c>
      <c r="B703" s="26" t="s">
        <v>263</v>
      </c>
      <c r="C703" s="27">
        <f>C704</f>
        <v>15000000</v>
      </c>
      <c r="D703" s="27">
        <f t="shared" ref="D703:J703" si="308">D704</f>
        <v>0</v>
      </c>
      <c r="E703" s="27">
        <f t="shared" si="308"/>
        <v>0</v>
      </c>
      <c r="F703" s="424">
        <f t="shared" si="308"/>
        <v>0</v>
      </c>
      <c r="G703" s="463">
        <f t="shared" si="308"/>
        <v>0</v>
      </c>
      <c r="H703" s="52">
        <f t="shared" si="308"/>
        <v>0</v>
      </c>
      <c r="I703" s="464">
        <f t="shared" si="308"/>
        <v>0</v>
      </c>
      <c r="J703" s="465">
        <f t="shared" si="308"/>
        <v>15000000</v>
      </c>
      <c r="K703" s="428">
        <f t="shared" si="304"/>
        <v>0</v>
      </c>
    </row>
    <row r="704" spans="1:11" ht="14.1" customHeight="1" thickBot="1" x14ac:dyDescent="0.3">
      <c r="A704" s="456" t="s">
        <v>264</v>
      </c>
      <c r="B704" s="28" t="s">
        <v>265</v>
      </c>
      <c r="C704" s="29">
        <f>C705+C707</f>
        <v>15000000</v>
      </c>
      <c r="D704" s="29">
        <f t="shared" ref="D704:J704" si="309">D705+D707</f>
        <v>0</v>
      </c>
      <c r="E704" s="29">
        <f t="shared" si="309"/>
        <v>0</v>
      </c>
      <c r="F704" s="430">
        <f t="shared" si="309"/>
        <v>0</v>
      </c>
      <c r="G704" s="431">
        <f t="shared" si="309"/>
        <v>0</v>
      </c>
      <c r="H704" s="29">
        <f t="shared" si="309"/>
        <v>0</v>
      </c>
      <c r="I704" s="432">
        <f t="shared" si="309"/>
        <v>0</v>
      </c>
      <c r="J704" s="433">
        <f t="shared" si="309"/>
        <v>15000000</v>
      </c>
      <c r="K704" s="434">
        <f t="shared" si="304"/>
        <v>0</v>
      </c>
    </row>
    <row r="705" spans="1:11" ht="14.1" customHeight="1" x14ac:dyDescent="0.25">
      <c r="A705" s="457" t="s">
        <v>266</v>
      </c>
      <c r="B705" s="30" t="s">
        <v>267</v>
      </c>
      <c r="C705" s="31">
        <f>C706</f>
        <v>3000000</v>
      </c>
      <c r="D705" s="31">
        <f t="shared" ref="D705:J705" si="310">D706</f>
        <v>0</v>
      </c>
      <c r="E705" s="31">
        <f t="shared" si="310"/>
        <v>0</v>
      </c>
      <c r="F705" s="436">
        <f t="shared" si="310"/>
        <v>0</v>
      </c>
      <c r="G705" s="437">
        <f t="shared" si="310"/>
        <v>0</v>
      </c>
      <c r="H705" s="31">
        <f t="shared" si="310"/>
        <v>0</v>
      </c>
      <c r="I705" s="438">
        <f t="shared" si="310"/>
        <v>0</v>
      </c>
      <c r="J705" s="439">
        <f t="shared" si="310"/>
        <v>3000000</v>
      </c>
      <c r="K705" s="440">
        <f t="shared" si="304"/>
        <v>0</v>
      </c>
    </row>
    <row r="706" spans="1:11" ht="14.1" customHeight="1" x14ac:dyDescent="0.25">
      <c r="A706" s="390" t="s">
        <v>783</v>
      </c>
      <c r="B706" s="51" t="s">
        <v>784</v>
      </c>
      <c r="C706" s="14">
        <v>3000000</v>
      </c>
      <c r="D706" s="73"/>
      <c r="E706" s="73"/>
      <c r="F706" s="534"/>
      <c r="G706" s="535"/>
      <c r="H706" s="74"/>
      <c r="I706" s="536">
        <f>H706+G706</f>
        <v>0</v>
      </c>
      <c r="J706" s="537">
        <f>C706-I706</f>
        <v>3000000</v>
      </c>
      <c r="K706" s="397">
        <f t="shared" si="304"/>
        <v>0</v>
      </c>
    </row>
    <row r="707" spans="1:11" ht="14.1" customHeight="1" x14ac:dyDescent="0.25">
      <c r="A707" s="390" t="s">
        <v>270</v>
      </c>
      <c r="B707" s="13" t="s">
        <v>271</v>
      </c>
      <c r="C707" s="14">
        <f>C708+C709</f>
        <v>12000000</v>
      </c>
      <c r="D707" s="14">
        <f t="shared" ref="D707:J707" si="311">D708+D709</f>
        <v>0</v>
      </c>
      <c r="E707" s="14">
        <f t="shared" si="311"/>
        <v>0</v>
      </c>
      <c r="F707" s="443">
        <f t="shared" si="311"/>
        <v>0</v>
      </c>
      <c r="G707" s="444">
        <f t="shared" si="311"/>
        <v>0</v>
      </c>
      <c r="H707" s="14">
        <f t="shared" si="311"/>
        <v>0</v>
      </c>
      <c r="I707" s="445">
        <f t="shared" si="311"/>
        <v>0</v>
      </c>
      <c r="J707" s="446">
        <f t="shared" si="311"/>
        <v>12000000</v>
      </c>
      <c r="K707" s="397">
        <f t="shared" si="304"/>
        <v>0</v>
      </c>
    </row>
    <row r="708" spans="1:11" ht="14.1" customHeight="1" x14ac:dyDescent="0.25">
      <c r="A708" s="390" t="s">
        <v>274</v>
      </c>
      <c r="B708" s="13" t="s">
        <v>275</v>
      </c>
      <c r="C708" s="14">
        <v>4000000</v>
      </c>
      <c r="D708" s="73"/>
      <c r="E708" s="73"/>
      <c r="F708" s="534"/>
      <c r="G708" s="535"/>
      <c r="H708" s="74"/>
      <c r="I708" s="536">
        <f>H708+G708</f>
        <v>0</v>
      </c>
      <c r="J708" s="537">
        <f>C708-I708</f>
        <v>4000000</v>
      </c>
      <c r="K708" s="397">
        <f t="shared" si="304"/>
        <v>0</v>
      </c>
    </row>
    <row r="709" spans="1:11" ht="14.1" customHeight="1" x14ac:dyDescent="0.25">
      <c r="A709" s="390" t="s">
        <v>276</v>
      </c>
      <c r="B709" s="19" t="s">
        <v>277</v>
      </c>
      <c r="C709" s="20">
        <v>8000000</v>
      </c>
      <c r="D709" s="75"/>
      <c r="E709" s="75"/>
      <c r="F709" s="538"/>
      <c r="G709" s="540"/>
      <c r="H709" s="76"/>
      <c r="I709" s="541"/>
      <c r="J709" s="537">
        <f>C709-I709</f>
        <v>8000000</v>
      </c>
      <c r="K709" s="397">
        <f t="shared" si="304"/>
        <v>0</v>
      </c>
    </row>
    <row r="710" spans="1:11" ht="14.1" customHeight="1" thickBot="1" x14ac:dyDescent="0.3">
      <c r="A710" s="423" t="s">
        <v>278</v>
      </c>
      <c r="B710" s="26" t="s">
        <v>279</v>
      </c>
      <c r="C710" s="27">
        <f>C711</f>
        <v>8000000</v>
      </c>
      <c r="D710" s="27">
        <f t="shared" ref="D710:J712" si="312">D711</f>
        <v>0</v>
      </c>
      <c r="E710" s="27">
        <f t="shared" si="312"/>
        <v>0</v>
      </c>
      <c r="F710" s="424">
        <f t="shared" si="312"/>
        <v>0</v>
      </c>
      <c r="G710" s="425">
        <f t="shared" si="312"/>
        <v>0</v>
      </c>
      <c r="H710" s="27">
        <f t="shared" si="312"/>
        <v>0</v>
      </c>
      <c r="I710" s="426">
        <f t="shared" si="312"/>
        <v>0</v>
      </c>
      <c r="J710" s="427">
        <f t="shared" si="312"/>
        <v>8000000</v>
      </c>
      <c r="K710" s="428">
        <f t="shared" si="304"/>
        <v>0</v>
      </c>
    </row>
    <row r="711" spans="1:11" ht="14.1" customHeight="1" thickBot="1" x14ac:dyDescent="0.3">
      <c r="A711" s="456" t="s">
        <v>280</v>
      </c>
      <c r="B711" s="28" t="s">
        <v>265</v>
      </c>
      <c r="C711" s="29">
        <f>C712</f>
        <v>8000000</v>
      </c>
      <c r="D711" s="29">
        <f t="shared" si="312"/>
        <v>0</v>
      </c>
      <c r="E711" s="29">
        <f t="shared" si="312"/>
        <v>0</v>
      </c>
      <c r="F711" s="430">
        <f t="shared" si="312"/>
        <v>0</v>
      </c>
      <c r="G711" s="431">
        <f t="shared" si="312"/>
        <v>0</v>
      </c>
      <c r="H711" s="29">
        <f t="shared" si="312"/>
        <v>0</v>
      </c>
      <c r="I711" s="432">
        <f t="shared" si="312"/>
        <v>0</v>
      </c>
      <c r="J711" s="433">
        <f t="shared" si="312"/>
        <v>8000000</v>
      </c>
      <c r="K711" s="434">
        <f t="shared" si="304"/>
        <v>0</v>
      </c>
    </row>
    <row r="712" spans="1:11" ht="14.1" customHeight="1" x14ac:dyDescent="0.25">
      <c r="A712" s="457" t="s">
        <v>281</v>
      </c>
      <c r="B712" s="30" t="s">
        <v>282</v>
      </c>
      <c r="C712" s="31">
        <f>C713</f>
        <v>8000000</v>
      </c>
      <c r="D712" s="31">
        <f t="shared" si="312"/>
        <v>0</v>
      </c>
      <c r="E712" s="31">
        <f t="shared" si="312"/>
        <v>0</v>
      </c>
      <c r="F712" s="436">
        <f t="shared" si="312"/>
        <v>0</v>
      </c>
      <c r="G712" s="437">
        <f t="shared" si="312"/>
        <v>0</v>
      </c>
      <c r="H712" s="31">
        <f t="shared" si="312"/>
        <v>0</v>
      </c>
      <c r="I712" s="438">
        <f t="shared" si="312"/>
        <v>0</v>
      </c>
      <c r="J712" s="439">
        <f t="shared" si="312"/>
        <v>8000000</v>
      </c>
      <c r="K712" s="440">
        <f t="shared" si="304"/>
        <v>0</v>
      </c>
    </row>
    <row r="713" spans="1:11" ht="14.1" customHeight="1" x14ac:dyDescent="0.25">
      <c r="A713" s="390" t="s">
        <v>283</v>
      </c>
      <c r="B713" s="13" t="s">
        <v>284</v>
      </c>
      <c r="C713" s="14">
        <v>8000000</v>
      </c>
      <c r="D713" s="73"/>
      <c r="E713" s="73"/>
      <c r="F713" s="534"/>
      <c r="G713" s="680"/>
      <c r="H713" s="74"/>
      <c r="I713" s="536">
        <f>H713+G713</f>
        <v>0</v>
      </c>
      <c r="J713" s="539">
        <f>C713-I713</f>
        <v>8000000</v>
      </c>
      <c r="K713" s="397">
        <f t="shared" si="304"/>
        <v>0</v>
      </c>
    </row>
    <row r="714" spans="1:11" ht="14.1" customHeight="1" thickBot="1" x14ac:dyDescent="0.3">
      <c r="A714" s="423" t="s">
        <v>285</v>
      </c>
      <c r="B714" s="26" t="s">
        <v>286</v>
      </c>
      <c r="C714" s="27">
        <f>C715+C718</f>
        <v>5000000</v>
      </c>
      <c r="D714" s="27">
        <f t="shared" ref="D714:J714" si="313">D715+D718</f>
        <v>0</v>
      </c>
      <c r="E714" s="27">
        <f t="shared" si="313"/>
        <v>0</v>
      </c>
      <c r="F714" s="424">
        <f t="shared" si="313"/>
        <v>0</v>
      </c>
      <c r="G714" s="463">
        <f t="shared" si="313"/>
        <v>0</v>
      </c>
      <c r="H714" s="52">
        <f t="shared" si="313"/>
        <v>0</v>
      </c>
      <c r="I714" s="464">
        <f t="shared" si="313"/>
        <v>0</v>
      </c>
      <c r="J714" s="465">
        <f t="shared" si="313"/>
        <v>5000000</v>
      </c>
      <c r="K714" s="428">
        <f t="shared" si="304"/>
        <v>0</v>
      </c>
    </row>
    <row r="715" spans="1:11" ht="14.1" customHeight="1" thickBot="1" x14ac:dyDescent="0.3">
      <c r="A715" s="456" t="s">
        <v>287</v>
      </c>
      <c r="B715" s="28" t="s">
        <v>24</v>
      </c>
      <c r="C715" s="29">
        <f>C716</f>
        <v>2000000</v>
      </c>
      <c r="D715" s="29">
        <f t="shared" ref="D715:J716" si="314">D716</f>
        <v>0</v>
      </c>
      <c r="E715" s="29">
        <f t="shared" si="314"/>
        <v>0</v>
      </c>
      <c r="F715" s="430">
        <f t="shared" si="314"/>
        <v>0</v>
      </c>
      <c r="G715" s="431">
        <f t="shared" si="314"/>
        <v>0</v>
      </c>
      <c r="H715" s="29">
        <f t="shared" si="314"/>
        <v>0</v>
      </c>
      <c r="I715" s="432">
        <f t="shared" si="314"/>
        <v>0</v>
      </c>
      <c r="J715" s="433">
        <f t="shared" si="314"/>
        <v>2000000</v>
      </c>
      <c r="K715" s="434">
        <f t="shared" si="304"/>
        <v>0</v>
      </c>
    </row>
    <row r="716" spans="1:11" ht="14.1" customHeight="1" x14ac:dyDescent="0.25">
      <c r="A716" s="457" t="s">
        <v>288</v>
      </c>
      <c r="B716" s="30" t="s">
        <v>164</v>
      </c>
      <c r="C716" s="31">
        <f>C717</f>
        <v>2000000</v>
      </c>
      <c r="D716" s="31">
        <f t="shared" si="314"/>
        <v>0</v>
      </c>
      <c r="E716" s="31">
        <f t="shared" si="314"/>
        <v>0</v>
      </c>
      <c r="F716" s="436">
        <f t="shared" si="314"/>
        <v>0</v>
      </c>
      <c r="G716" s="437">
        <f t="shared" si="314"/>
        <v>0</v>
      </c>
      <c r="H716" s="31">
        <f t="shared" si="314"/>
        <v>0</v>
      </c>
      <c r="I716" s="438">
        <f t="shared" si="314"/>
        <v>0</v>
      </c>
      <c r="J716" s="439">
        <f t="shared" si="314"/>
        <v>2000000</v>
      </c>
      <c r="K716" s="440">
        <f t="shared" si="304"/>
        <v>0</v>
      </c>
    </row>
    <row r="717" spans="1:11" ht="14.1" customHeight="1" thickBot="1" x14ac:dyDescent="0.3">
      <c r="A717" s="407" t="s">
        <v>289</v>
      </c>
      <c r="B717" s="19" t="s">
        <v>199</v>
      </c>
      <c r="C717" s="20">
        <v>2000000</v>
      </c>
      <c r="D717" s="75"/>
      <c r="E717" s="75"/>
      <c r="F717" s="538"/>
      <c r="G717" s="540"/>
      <c r="H717" s="76"/>
      <c r="I717" s="541">
        <f>H717+G717</f>
        <v>0</v>
      </c>
      <c r="J717" s="542">
        <f>C717-I717</f>
        <v>2000000</v>
      </c>
      <c r="K717" s="413">
        <f t="shared" si="304"/>
        <v>0</v>
      </c>
    </row>
    <row r="718" spans="1:11" ht="14.1" customHeight="1" thickBot="1" x14ac:dyDescent="0.3">
      <c r="A718" s="456" t="s">
        <v>290</v>
      </c>
      <c r="B718" s="28" t="s">
        <v>54</v>
      </c>
      <c r="C718" s="29">
        <f>C719</f>
        <v>3000000</v>
      </c>
      <c r="D718" s="29">
        <f t="shared" ref="D718:J719" si="315">D719</f>
        <v>0</v>
      </c>
      <c r="E718" s="29">
        <f t="shared" si="315"/>
        <v>0</v>
      </c>
      <c r="F718" s="430">
        <f t="shared" si="315"/>
        <v>0</v>
      </c>
      <c r="G718" s="431">
        <f t="shared" si="315"/>
        <v>0</v>
      </c>
      <c r="H718" s="29">
        <f t="shared" si="315"/>
        <v>0</v>
      </c>
      <c r="I718" s="432">
        <f t="shared" si="315"/>
        <v>0</v>
      </c>
      <c r="J718" s="433">
        <f t="shared" si="315"/>
        <v>3000000</v>
      </c>
      <c r="K718" s="434">
        <f t="shared" si="304"/>
        <v>0</v>
      </c>
    </row>
    <row r="719" spans="1:11" ht="14.1" customHeight="1" x14ac:dyDescent="0.25">
      <c r="A719" s="457" t="s">
        <v>291</v>
      </c>
      <c r="B719" s="30" t="s">
        <v>292</v>
      </c>
      <c r="C719" s="31">
        <f>C720</f>
        <v>3000000</v>
      </c>
      <c r="D719" s="31">
        <f t="shared" si="315"/>
        <v>0</v>
      </c>
      <c r="E719" s="31">
        <f t="shared" si="315"/>
        <v>0</v>
      </c>
      <c r="F719" s="436">
        <f t="shared" si="315"/>
        <v>0</v>
      </c>
      <c r="G719" s="437">
        <f t="shared" si="315"/>
        <v>0</v>
      </c>
      <c r="H719" s="31">
        <f t="shared" si="315"/>
        <v>0</v>
      </c>
      <c r="I719" s="438">
        <f t="shared" si="315"/>
        <v>0</v>
      </c>
      <c r="J719" s="439">
        <f t="shared" si="315"/>
        <v>3000000</v>
      </c>
      <c r="K719" s="440">
        <f t="shared" si="304"/>
        <v>0</v>
      </c>
    </row>
    <row r="720" spans="1:11" ht="14.1" customHeight="1" x14ac:dyDescent="0.25">
      <c r="A720" s="390" t="s">
        <v>293</v>
      </c>
      <c r="B720" s="13" t="s">
        <v>294</v>
      </c>
      <c r="C720" s="14">
        <v>3000000</v>
      </c>
      <c r="D720" s="73"/>
      <c r="E720" s="73"/>
      <c r="F720" s="534"/>
      <c r="G720" s="535"/>
      <c r="H720" s="74"/>
      <c r="I720" s="536">
        <f>H720+G720</f>
        <v>0</v>
      </c>
      <c r="J720" s="543">
        <f>C720-I720</f>
        <v>3000000</v>
      </c>
      <c r="K720" s="397">
        <f t="shared" si="304"/>
        <v>0</v>
      </c>
    </row>
    <row r="721" spans="1:11" ht="14.1" customHeight="1" thickBot="1" x14ac:dyDescent="0.3">
      <c r="A721" s="423" t="s">
        <v>295</v>
      </c>
      <c r="B721" s="26" t="s">
        <v>296</v>
      </c>
      <c r="C721" s="27">
        <f>C722+C725</f>
        <v>19770000</v>
      </c>
      <c r="D721" s="27">
        <f t="shared" ref="D721:J721" si="316">D722+D725</f>
        <v>0</v>
      </c>
      <c r="E721" s="27">
        <f t="shared" si="316"/>
        <v>0</v>
      </c>
      <c r="F721" s="424">
        <f t="shared" si="316"/>
        <v>0</v>
      </c>
      <c r="G721" s="463">
        <f t="shared" si="316"/>
        <v>0</v>
      </c>
      <c r="H721" s="52">
        <f t="shared" si="316"/>
        <v>0</v>
      </c>
      <c r="I721" s="464">
        <f t="shared" si="316"/>
        <v>0</v>
      </c>
      <c r="J721" s="465">
        <f t="shared" si="316"/>
        <v>19770000</v>
      </c>
      <c r="K721" s="428">
        <f t="shared" si="304"/>
        <v>0</v>
      </c>
    </row>
    <row r="722" spans="1:11" ht="14.1" customHeight="1" thickBot="1" x14ac:dyDescent="0.3">
      <c r="A722" s="456" t="s">
        <v>297</v>
      </c>
      <c r="B722" s="28" t="s">
        <v>24</v>
      </c>
      <c r="C722" s="29">
        <f>C723</f>
        <v>5400000</v>
      </c>
      <c r="D722" s="29">
        <f t="shared" ref="D722:J723" si="317">D723</f>
        <v>0</v>
      </c>
      <c r="E722" s="29">
        <f t="shared" si="317"/>
        <v>0</v>
      </c>
      <c r="F722" s="430">
        <f t="shared" si="317"/>
        <v>0</v>
      </c>
      <c r="G722" s="431">
        <f t="shared" si="317"/>
        <v>0</v>
      </c>
      <c r="H722" s="29">
        <f t="shared" si="317"/>
        <v>0</v>
      </c>
      <c r="I722" s="432">
        <f t="shared" si="317"/>
        <v>0</v>
      </c>
      <c r="J722" s="433">
        <f t="shared" si="317"/>
        <v>5400000</v>
      </c>
      <c r="K722" s="434">
        <f t="shared" si="304"/>
        <v>0</v>
      </c>
    </row>
    <row r="723" spans="1:11" ht="14.1" customHeight="1" x14ac:dyDescent="0.25">
      <c r="A723" s="457" t="s">
        <v>298</v>
      </c>
      <c r="B723" s="30" t="s">
        <v>164</v>
      </c>
      <c r="C723" s="31">
        <f>C724</f>
        <v>5400000</v>
      </c>
      <c r="D723" s="31">
        <f t="shared" si="317"/>
        <v>0</v>
      </c>
      <c r="E723" s="31">
        <f t="shared" si="317"/>
        <v>0</v>
      </c>
      <c r="F723" s="436">
        <f t="shared" si="317"/>
        <v>0</v>
      </c>
      <c r="G723" s="437">
        <f t="shared" si="317"/>
        <v>0</v>
      </c>
      <c r="H723" s="31">
        <f t="shared" si="317"/>
        <v>0</v>
      </c>
      <c r="I723" s="438">
        <f t="shared" si="317"/>
        <v>0</v>
      </c>
      <c r="J723" s="439">
        <f t="shared" si="317"/>
        <v>5400000</v>
      </c>
      <c r="K723" s="440">
        <f t="shared" si="304"/>
        <v>0</v>
      </c>
    </row>
    <row r="724" spans="1:11" ht="14.1" customHeight="1" thickBot="1" x14ac:dyDescent="0.3">
      <c r="A724" s="407" t="s">
        <v>299</v>
      </c>
      <c r="B724" s="19" t="s">
        <v>199</v>
      </c>
      <c r="C724" s="20">
        <v>5400000</v>
      </c>
      <c r="D724" s="77"/>
      <c r="E724" s="77"/>
      <c r="F724" s="544"/>
      <c r="G724" s="681"/>
      <c r="H724" s="76"/>
      <c r="I724" s="541">
        <f>H724+G724</f>
        <v>0</v>
      </c>
      <c r="J724" s="545">
        <f>C724-I724</f>
        <v>5400000</v>
      </c>
      <c r="K724" s="413">
        <f t="shared" si="304"/>
        <v>0</v>
      </c>
    </row>
    <row r="725" spans="1:11" ht="14.1" customHeight="1" thickBot="1" x14ac:dyDescent="0.3">
      <c r="A725" s="456" t="s">
        <v>300</v>
      </c>
      <c r="B725" s="28" t="s">
        <v>54</v>
      </c>
      <c r="C725" s="29">
        <f>C726</f>
        <v>14370000</v>
      </c>
      <c r="D725" s="29">
        <f t="shared" ref="D725:J726" si="318">D726</f>
        <v>0</v>
      </c>
      <c r="E725" s="29">
        <f t="shared" si="318"/>
        <v>0</v>
      </c>
      <c r="F725" s="430">
        <f t="shared" si="318"/>
        <v>0</v>
      </c>
      <c r="G725" s="431">
        <f t="shared" si="318"/>
        <v>0</v>
      </c>
      <c r="H725" s="29">
        <f t="shared" si="318"/>
        <v>0</v>
      </c>
      <c r="I725" s="432">
        <f t="shared" si="318"/>
        <v>0</v>
      </c>
      <c r="J725" s="433">
        <f t="shared" si="318"/>
        <v>14370000</v>
      </c>
      <c r="K725" s="434">
        <f t="shared" si="304"/>
        <v>0</v>
      </c>
    </row>
    <row r="726" spans="1:11" ht="14.1" customHeight="1" x14ac:dyDescent="0.25">
      <c r="A726" s="457" t="s">
        <v>301</v>
      </c>
      <c r="B726" s="30" t="s">
        <v>292</v>
      </c>
      <c r="C726" s="31">
        <f>C727</f>
        <v>14370000</v>
      </c>
      <c r="D726" s="31">
        <f t="shared" si="318"/>
        <v>0</v>
      </c>
      <c r="E726" s="31">
        <f t="shared" si="318"/>
        <v>0</v>
      </c>
      <c r="F726" s="436">
        <f t="shared" si="318"/>
        <v>0</v>
      </c>
      <c r="G726" s="437">
        <f t="shared" si="318"/>
        <v>0</v>
      </c>
      <c r="H726" s="31">
        <f t="shared" si="318"/>
        <v>0</v>
      </c>
      <c r="I726" s="438">
        <f t="shared" si="318"/>
        <v>0</v>
      </c>
      <c r="J726" s="439">
        <f t="shared" si="318"/>
        <v>14370000</v>
      </c>
      <c r="K726" s="440">
        <f t="shared" si="304"/>
        <v>0</v>
      </c>
    </row>
    <row r="727" spans="1:11" ht="14.1" customHeight="1" x14ac:dyDescent="0.25">
      <c r="A727" s="390" t="s">
        <v>302</v>
      </c>
      <c r="B727" s="13" t="s">
        <v>294</v>
      </c>
      <c r="C727" s="14">
        <v>14370000</v>
      </c>
      <c r="D727" s="78"/>
      <c r="E727" s="78"/>
      <c r="F727" s="546"/>
      <c r="G727" s="680"/>
      <c r="H727" s="74"/>
      <c r="I727" s="536">
        <f>H727+G727</f>
        <v>0</v>
      </c>
      <c r="J727" s="543">
        <f>C727-I727</f>
        <v>14370000</v>
      </c>
      <c r="K727" s="397">
        <f t="shared" si="304"/>
        <v>0</v>
      </c>
    </row>
    <row r="728" spans="1:11" ht="14.1" customHeight="1" x14ac:dyDescent="0.25">
      <c r="A728" s="34"/>
      <c r="B728" s="34"/>
      <c r="C728" s="35"/>
      <c r="D728" s="547"/>
      <c r="E728" s="547"/>
      <c r="F728" s="547"/>
      <c r="G728" s="548"/>
      <c r="H728" s="79"/>
      <c r="I728" s="79"/>
      <c r="J728" s="549"/>
      <c r="K728" s="39"/>
    </row>
    <row r="729" spans="1:11" ht="14.1" customHeight="1" x14ac:dyDescent="0.25">
      <c r="A729" s="40"/>
      <c r="B729" s="40"/>
      <c r="C729" s="41"/>
      <c r="D729" s="550"/>
      <c r="E729" s="550"/>
      <c r="F729" s="550"/>
      <c r="G729" s="551"/>
      <c r="H729" s="80"/>
      <c r="I729" s="80"/>
      <c r="J729" s="552"/>
      <c r="K729" s="45">
        <v>7</v>
      </c>
    </row>
    <row r="730" spans="1:11" ht="14.1" customHeight="1" x14ac:dyDescent="0.25">
      <c r="A730" s="321" t="s">
        <v>740</v>
      </c>
      <c r="B730" s="322">
        <v>2</v>
      </c>
      <c r="C730" s="323" t="s">
        <v>741</v>
      </c>
      <c r="D730" s="323" t="s">
        <v>742</v>
      </c>
      <c r="E730" s="323" t="s">
        <v>743</v>
      </c>
      <c r="F730" s="324" t="s">
        <v>744</v>
      </c>
      <c r="G730" s="325">
        <v>7</v>
      </c>
      <c r="H730" s="326">
        <v>8</v>
      </c>
      <c r="I730" s="327">
        <v>9</v>
      </c>
      <c r="J730" s="328">
        <v>10</v>
      </c>
      <c r="K730" s="329">
        <v>11</v>
      </c>
    </row>
    <row r="731" spans="1:11" ht="14.1" customHeight="1" thickBot="1" x14ac:dyDescent="0.3">
      <c r="A731" s="423" t="s">
        <v>303</v>
      </c>
      <c r="B731" s="26" t="s">
        <v>304</v>
      </c>
      <c r="C731" s="27">
        <f>C732</f>
        <v>25000000</v>
      </c>
      <c r="D731" s="27">
        <f t="shared" ref="D731:J732" si="319">D732</f>
        <v>0</v>
      </c>
      <c r="E731" s="27">
        <f t="shared" si="319"/>
        <v>0</v>
      </c>
      <c r="F731" s="424">
        <f t="shared" si="319"/>
        <v>0</v>
      </c>
      <c r="G731" s="463">
        <f t="shared" si="319"/>
        <v>0</v>
      </c>
      <c r="H731" s="52">
        <f t="shared" si="319"/>
        <v>0</v>
      </c>
      <c r="I731" s="464">
        <f t="shared" si="319"/>
        <v>0</v>
      </c>
      <c r="J731" s="465">
        <f t="shared" si="319"/>
        <v>25000000</v>
      </c>
      <c r="K731" s="428">
        <f t="shared" ref="K731:K764" si="320">I731/C731*100</f>
        <v>0</v>
      </c>
    </row>
    <row r="732" spans="1:11" ht="14.1" customHeight="1" thickBot="1" x14ac:dyDescent="0.3">
      <c r="A732" s="470" t="s">
        <v>305</v>
      </c>
      <c r="B732" s="53" t="s">
        <v>54</v>
      </c>
      <c r="C732" s="81">
        <f>C733</f>
        <v>25000000</v>
      </c>
      <c r="D732" s="81">
        <f t="shared" si="319"/>
        <v>0</v>
      </c>
      <c r="E732" s="81">
        <f t="shared" si="319"/>
        <v>0</v>
      </c>
      <c r="F732" s="553">
        <f t="shared" si="319"/>
        <v>0</v>
      </c>
      <c r="G732" s="554">
        <f t="shared" si="319"/>
        <v>0</v>
      </c>
      <c r="H732" s="81">
        <f t="shared" si="319"/>
        <v>0</v>
      </c>
      <c r="I732" s="555">
        <f t="shared" si="319"/>
        <v>0</v>
      </c>
      <c r="J732" s="556">
        <f t="shared" si="319"/>
        <v>25000000</v>
      </c>
      <c r="K732" s="471">
        <f t="shared" si="320"/>
        <v>0</v>
      </c>
    </row>
    <row r="733" spans="1:11" ht="14.1" customHeight="1" x14ac:dyDescent="0.25">
      <c r="A733" s="557" t="s">
        <v>306</v>
      </c>
      <c r="B733" s="59" t="s">
        <v>307</v>
      </c>
      <c r="C733" s="82">
        <f>C734+C735+C736+C737</f>
        <v>25000000</v>
      </c>
      <c r="D733" s="82">
        <f t="shared" ref="D733:J733" si="321">D734+D735+D736+D737</f>
        <v>0</v>
      </c>
      <c r="E733" s="82">
        <f t="shared" si="321"/>
        <v>0</v>
      </c>
      <c r="F733" s="558">
        <f t="shared" si="321"/>
        <v>0</v>
      </c>
      <c r="G733" s="559">
        <f t="shared" si="321"/>
        <v>0</v>
      </c>
      <c r="H733" s="82">
        <f t="shared" si="321"/>
        <v>0</v>
      </c>
      <c r="I733" s="560">
        <f t="shared" si="321"/>
        <v>0</v>
      </c>
      <c r="J733" s="561">
        <f t="shared" si="321"/>
        <v>25000000</v>
      </c>
      <c r="K733" s="499">
        <f t="shared" si="320"/>
        <v>0</v>
      </c>
    </row>
    <row r="734" spans="1:11" ht="14.1" customHeight="1" x14ac:dyDescent="0.25">
      <c r="A734" s="478" t="s">
        <v>308</v>
      </c>
      <c r="B734" s="51" t="s">
        <v>309</v>
      </c>
      <c r="C734" s="83">
        <v>2200000</v>
      </c>
      <c r="D734" s="73"/>
      <c r="E734" s="73"/>
      <c r="F734" s="534"/>
      <c r="G734" s="535"/>
      <c r="H734" s="74"/>
      <c r="I734" s="536">
        <f>H734+G734</f>
        <v>0</v>
      </c>
      <c r="J734" s="537">
        <f>C734-I734</f>
        <v>2200000</v>
      </c>
      <c r="K734" s="447">
        <f t="shared" si="320"/>
        <v>0</v>
      </c>
    </row>
    <row r="735" spans="1:11" ht="14.1" customHeight="1" x14ac:dyDescent="0.25">
      <c r="A735" s="478" t="s">
        <v>310</v>
      </c>
      <c r="B735" s="51" t="s">
        <v>311</v>
      </c>
      <c r="C735" s="83">
        <v>3866000</v>
      </c>
      <c r="D735" s="73"/>
      <c r="E735" s="73"/>
      <c r="F735" s="534"/>
      <c r="G735" s="535"/>
      <c r="H735" s="74">
        <v>0</v>
      </c>
      <c r="I735" s="536">
        <f>H735+G735</f>
        <v>0</v>
      </c>
      <c r="J735" s="537">
        <f>C735-I735</f>
        <v>3866000</v>
      </c>
      <c r="K735" s="447">
        <f t="shared" si="320"/>
        <v>0</v>
      </c>
    </row>
    <row r="736" spans="1:11" ht="14.1" customHeight="1" x14ac:dyDescent="0.25">
      <c r="A736" s="478" t="s">
        <v>312</v>
      </c>
      <c r="B736" s="51" t="s">
        <v>313</v>
      </c>
      <c r="C736" s="83">
        <v>17184000</v>
      </c>
      <c r="D736" s="73"/>
      <c r="E736" s="73"/>
      <c r="F736" s="534"/>
      <c r="G736" s="535"/>
      <c r="H736" s="74"/>
      <c r="I736" s="536">
        <f>H736+G736</f>
        <v>0</v>
      </c>
      <c r="J736" s="537">
        <f>C736-I736</f>
        <v>17184000</v>
      </c>
      <c r="K736" s="447">
        <f t="shared" si="320"/>
        <v>0</v>
      </c>
    </row>
    <row r="737" spans="1:11" ht="14.1" customHeight="1" x14ac:dyDescent="0.25">
      <c r="A737" s="478" t="s">
        <v>314</v>
      </c>
      <c r="B737" s="51" t="s">
        <v>315</v>
      </c>
      <c r="C737" s="83">
        <v>1750000</v>
      </c>
      <c r="D737" s="73"/>
      <c r="E737" s="73"/>
      <c r="F737" s="534"/>
      <c r="G737" s="535"/>
      <c r="H737" s="74"/>
      <c r="I737" s="536">
        <f>H737+G737</f>
        <v>0</v>
      </c>
      <c r="J737" s="537">
        <f>C737-I737</f>
        <v>1750000</v>
      </c>
      <c r="K737" s="447">
        <f t="shared" si="320"/>
        <v>0</v>
      </c>
    </row>
    <row r="738" spans="1:11" ht="14.1" customHeight="1" thickBot="1" x14ac:dyDescent="0.3">
      <c r="A738" s="423" t="s">
        <v>316</v>
      </c>
      <c r="B738" s="26" t="s">
        <v>317</v>
      </c>
      <c r="C738" s="27">
        <f>C739</f>
        <v>2500000</v>
      </c>
      <c r="D738" s="27">
        <f t="shared" ref="D738:J740" si="322">D739</f>
        <v>0</v>
      </c>
      <c r="E738" s="27">
        <f t="shared" si="322"/>
        <v>0</v>
      </c>
      <c r="F738" s="424">
        <f t="shared" si="322"/>
        <v>0</v>
      </c>
      <c r="G738" s="463">
        <f t="shared" si="322"/>
        <v>0</v>
      </c>
      <c r="H738" s="52">
        <f t="shared" si="322"/>
        <v>0</v>
      </c>
      <c r="I738" s="464">
        <f t="shared" si="322"/>
        <v>0</v>
      </c>
      <c r="J738" s="465">
        <f t="shared" si="322"/>
        <v>2500000</v>
      </c>
      <c r="K738" s="428">
        <f t="shared" si="320"/>
        <v>0</v>
      </c>
    </row>
    <row r="739" spans="1:11" ht="14.1" customHeight="1" thickBot="1" x14ac:dyDescent="0.3">
      <c r="A739" s="456" t="s">
        <v>318</v>
      </c>
      <c r="B739" s="28" t="s">
        <v>54</v>
      </c>
      <c r="C739" s="81">
        <f>C740</f>
        <v>2500000</v>
      </c>
      <c r="D739" s="81">
        <f t="shared" si="322"/>
        <v>0</v>
      </c>
      <c r="E739" s="81">
        <f t="shared" si="322"/>
        <v>0</v>
      </c>
      <c r="F739" s="553">
        <f t="shared" si="322"/>
        <v>0</v>
      </c>
      <c r="G739" s="554">
        <f t="shared" si="322"/>
        <v>0</v>
      </c>
      <c r="H739" s="81">
        <f t="shared" si="322"/>
        <v>0</v>
      </c>
      <c r="I739" s="555">
        <f t="shared" si="322"/>
        <v>0</v>
      </c>
      <c r="J739" s="556">
        <f t="shared" si="322"/>
        <v>2500000</v>
      </c>
      <c r="K739" s="434">
        <f t="shared" si="320"/>
        <v>0</v>
      </c>
    </row>
    <row r="740" spans="1:11" ht="14.1" customHeight="1" x14ac:dyDescent="0.25">
      <c r="A740" s="457" t="s">
        <v>319</v>
      </c>
      <c r="B740" s="84" t="s">
        <v>189</v>
      </c>
      <c r="C740" s="82">
        <f>C741</f>
        <v>2500000</v>
      </c>
      <c r="D740" s="82">
        <f t="shared" si="322"/>
        <v>0</v>
      </c>
      <c r="E740" s="82">
        <f t="shared" si="322"/>
        <v>0</v>
      </c>
      <c r="F740" s="558">
        <f t="shared" si="322"/>
        <v>0</v>
      </c>
      <c r="G740" s="559">
        <f t="shared" si="322"/>
        <v>0</v>
      </c>
      <c r="H740" s="82">
        <f t="shared" si="322"/>
        <v>0</v>
      </c>
      <c r="I740" s="560">
        <f t="shared" si="322"/>
        <v>0</v>
      </c>
      <c r="J740" s="561">
        <f t="shared" si="322"/>
        <v>2500000</v>
      </c>
      <c r="K740" s="440">
        <f t="shared" si="320"/>
        <v>0</v>
      </c>
    </row>
    <row r="741" spans="1:11" ht="14.1" customHeight="1" x14ac:dyDescent="0.25">
      <c r="A741" s="390" t="s">
        <v>320</v>
      </c>
      <c r="B741" s="13" t="s">
        <v>321</v>
      </c>
      <c r="C741" s="83">
        <v>2500000</v>
      </c>
      <c r="D741" s="73"/>
      <c r="E741" s="73"/>
      <c r="F741" s="534"/>
      <c r="G741" s="535"/>
      <c r="H741" s="74"/>
      <c r="I741" s="562">
        <f>H741+G741</f>
        <v>0</v>
      </c>
      <c r="J741" s="543">
        <f>C741-I741</f>
        <v>2500000</v>
      </c>
      <c r="K741" s="397">
        <f t="shared" si="320"/>
        <v>0</v>
      </c>
    </row>
    <row r="742" spans="1:11" ht="14.1" customHeight="1" thickBot="1" x14ac:dyDescent="0.3">
      <c r="A742" s="423" t="s">
        <v>322</v>
      </c>
      <c r="B742" s="26" t="s">
        <v>323</v>
      </c>
      <c r="C742" s="27">
        <f>C743</f>
        <v>1250000</v>
      </c>
      <c r="D742" s="27">
        <f t="shared" ref="D742:J744" si="323">D743</f>
        <v>0</v>
      </c>
      <c r="E742" s="27">
        <f t="shared" si="323"/>
        <v>0</v>
      </c>
      <c r="F742" s="424">
        <f t="shared" si="323"/>
        <v>0</v>
      </c>
      <c r="G742" s="463">
        <f t="shared" si="323"/>
        <v>0</v>
      </c>
      <c r="H742" s="52">
        <f t="shared" si="323"/>
        <v>0</v>
      </c>
      <c r="I742" s="464">
        <f t="shared" si="323"/>
        <v>0</v>
      </c>
      <c r="J742" s="465">
        <f t="shared" si="323"/>
        <v>1250000</v>
      </c>
      <c r="K742" s="428">
        <f t="shared" si="320"/>
        <v>0</v>
      </c>
    </row>
    <row r="743" spans="1:11" ht="14.1" customHeight="1" thickBot="1" x14ac:dyDescent="0.3">
      <c r="A743" s="456" t="s">
        <v>324</v>
      </c>
      <c r="B743" s="28" t="s">
        <v>54</v>
      </c>
      <c r="C743" s="81">
        <f>C744</f>
        <v>1250000</v>
      </c>
      <c r="D743" s="81">
        <f t="shared" si="323"/>
        <v>0</v>
      </c>
      <c r="E743" s="81">
        <f t="shared" si="323"/>
        <v>0</v>
      </c>
      <c r="F743" s="553">
        <f t="shared" si="323"/>
        <v>0</v>
      </c>
      <c r="G743" s="554">
        <f t="shared" si="323"/>
        <v>0</v>
      </c>
      <c r="H743" s="81">
        <f t="shared" si="323"/>
        <v>0</v>
      </c>
      <c r="I743" s="555">
        <f t="shared" si="323"/>
        <v>0</v>
      </c>
      <c r="J743" s="556">
        <f t="shared" si="323"/>
        <v>1250000</v>
      </c>
      <c r="K743" s="434">
        <f t="shared" si="320"/>
        <v>0</v>
      </c>
    </row>
    <row r="744" spans="1:11" ht="14.1" customHeight="1" x14ac:dyDescent="0.25">
      <c r="A744" s="457" t="s">
        <v>325</v>
      </c>
      <c r="B744" s="84" t="s">
        <v>189</v>
      </c>
      <c r="C744" s="82">
        <f>C745</f>
        <v>1250000</v>
      </c>
      <c r="D744" s="82">
        <f t="shared" si="323"/>
        <v>0</v>
      </c>
      <c r="E744" s="82">
        <f t="shared" si="323"/>
        <v>0</v>
      </c>
      <c r="F744" s="558">
        <f t="shared" si="323"/>
        <v>0</v>
      </c>
      <c r="G744" s="559">
        <f t="shared" si="323"/>
        <v>0</v>
      </c>
      <c r="H744" s="82">
        <f t="shared" si="323"/>
        <v>0</v>
      </c>
      <c r="I744" s="560">
        <f t="shared" si="323"/>
        <v>0</v>
      </c>
      <c r="J744" s="561">
        <f t="shared" si="323"/>
        <v>1250000</v>
      </c>
      <c r="K744" s="440">
        <f t="shared" si="320"/>
        <v>0</v>
      </c>
    </row>
    <row r="745" spans="1:11" ht="14.1" customHeight="1" x14ac:dyDescent="0.25">
      <c r="A745" s="390" t="s">
        <v>326</v>
      </c>
      <c r="B745" s="13" t="s">
        <v>327</v>
      </c>
      <c r="C745" s="83">
        <v>1250000</v>
      </c>
      <c r="D745" s="78"/>
      <c r="E745" s="78"/>
      <c r="F745" s="546"/>
      <c r="G745" s="535"/>
      <c r="H745" s="74"/>
      <c r="I745" s="562">
        <f>H745+G745</f>
        <v>0</v>
      </c>
      <c r="J745" s="543">
        <f>C745-I745</f>
        <v>1250000</v>
      </c>
      <c r="K745" s="397">
        <f t="shared" si="320"/>
        <v>0</v>
      </c>
    </row>
    <row r="746" spans="1:11" ht="14.1" customHeight="1" thickBot="1" x14ac:dyDescent="0.3">
      <c r="A746" s="480" t="s">
        <v>328</v>
      </c>
      <c r="B746" s="85" t="s">
        <v>329</v>
      </c>
      <c r="C746" s="86">
        <f>C747+C752+C757</f>
        <v>91200000</v>
      </c>
      <c r="D746" s="86">
        <f t="shared" ref="D746:J746" si="324">D747+D752+D757</f>
        <v>0</v>
      </c>
      <c r="E746" s="86">
        <f t="shared" si="324"/>
        <v>0</v>
      </c>
      <c r="F746" s="563">
        <f t="shared" si="324"/>
        <v>0</v>
      </c>
      <c r="G746" s="564">
        <f t="shared" si="324"/>
        <v>0</v>
      </c>
      <c r="H746" s="86">
        <f t="shared" si="324"/>
        <v>0</v>
      </c>
      <c r="I746" s="565">
        <f t="shared" si="324"/>
        <v>0</v>
      </c>
      <c r="J746" s="566">
        <f t="shared" si="324"/>
        <v>91200000</v>
      </c>
      <c r="K746" s="567">
        <f t="shared" si="320"/>
        <v>0</v>
      </c>
    </row>
    <row r="747" spans="1:11" ht="14.1" customHeight="1" x14ac:dyDescent="0.25">
      <c r="A747" s="435" t="s">
        <v>330</v>
      </c>
      <c r="B747" s="30" t="s">
        <v>24</v>
      </c>
      <c r="C747" s="87">
        <f>C748</f>
        <v>1270000</v>
      </c>
      <c r="D747" s="87">
        <f t="shared" ref="D747:J747" si="325">D748</f>
        <v>0</v>
      </c>
      <c r="E747" s="87">
        <f t="shared" si="325"/>
        <v>0</v>
      </c>
      <c r="F747" s="568">
        <f t="shared" si="325"/>
        <v>0</v>
      </c>
      <c r="G747" s="569">
        <f t="shared" si="325"/>
        <v>0</v>
      </c>
      <c r="H747" s="87">
        <f t="shared" si="325"/>
        <v>0</v>
      </c>
      <c r="I747" s="570">
        <f t="shared" si="325"/>
        <v>0</v>
      </c>
      <c r="J747" s="571">
        <f t="shared" si="325"/>
        <v>1270000</v>
      </c>
      <c r="K747" s="440">
        <f t="shared" si="320"/>
        <v>0</v>
      </c>
    </row>
    <row r="748" spans="1:11" ht="14.1" customHeight="1" x14ac:dyDescent="0.25">
      <c r="A748" s="441" t="s">
        <v>331</v>
      </c>
      <c r="B748" s="13" t="s">
        <v>73</v>
      </c>
      <c r="C748" s="83">
        <f>C749+C750+C751</f>
        <v>1270000</v>
      </c>
      <c r="D748" s="83">
        <f t="shared" ref="D748:J748" si="326">D749+D750+D751</f>
        <v>0</v>
      </c>
      <c r="E748" s="83">
        <f t="shared" si="326"/>
        <v>0</v>
      </c>
      <c r="F748" s="572">
        <f t="shared" si="326"/>
        <v>0</v>
      </c>
      <c r="G748" s="573">
        <f t="shared" si="326"/>
        <v>0</v>
      </c>
      <c r="H748" s="83">
        <f t="shared" si="326"/>
        <v>0</v>
      </c>
      <c r="I748" s="574">
        <f t="shared" si="326"/>
        <v>0</v>
      </c>
      <c r="J748" s="575">
        <f t="shared" si="326"/>
        <v>1270000</v>
      </c>
      <c r="K748" s="397">
        <f t="shared" si="320"/>
        <v>0</v>
      </c>
    </row>
    <row r="749" spans="1:11" ht="14.1" customHeight="1" x14ac:dyDescent="0.25">
      <c r="A749" s="441" t="s">
        <v>332</v>
      </c>
      <c r="B749" s="13" t="s">
        <v>163</v>
      </c>
      <c r="C749" s="83">
        <v>670000</v>
      </c>
      <c r="D749" s="78"/>
      <c r="E749" s="78"/>
      <c r="F749" s="546"/>
      <c r="G749" s="535"/>
      <c r="H749" s="74"/>
      <c r="I749" s="562"/>
      <c r="J749" s="543">
        <f>C749-I749</f>
        <v>670000</v>
      </c>
      <c r="K749" s="397">
        <f t="shared" si="320"/>
        <v>0</v>
      </c>
    </row>
    <row r="750" spans="1:11" ht="14.1" customHeight="1" x14ac:dyDescent="0.25">
      <c r="A750" s="441" t="s">
        <v>333</v>
      </c>
      <c r="B750" s="13" t="s">
        <v>334</v>
      </c>
      <c r="C750" s="83">
        <v>300000</v>
      </c>
      <c r="D750" s="78"/>
      <c r="E750" s="78"/>
      <c r="F750" s="546"/>
      <c r="G750" s="535"/>
      <c r="H750" s="74"/>
      <c r="I750" s="562"/>
      <c r="J750" s="543">
        <f>C750-I750</f>
        <v>300000</v>
      </c>
      <c r="K750" s="397">
        <f t="shared" si="320"/>
        <v>0</v>
      </c>
    </row>
    <row r="751" spans="1:11" ht="14.1" customHeight="1" thickBot="1" x14ac:dyDescent="0.3">
      <c r="A751" s="441" t="s">
        <v>335</v>
      </c>
      <c r="B751" s="19" t="s">
        <v>336</v>
      </c>
      <c r="C751" s="88">
        <v>300000</v>
      </c>
      <c r="D751" s="77"/>
      <c r="E751" s="77"/>
      <c r="F751" s="544"/>
      <c r="G751" s="540"/>
      <c r="H751" s="76"/>
      <c r="I751" s="682"/>
      <c r="J751" s="542">
        <f>C751-I751</f>
        <v>300000</v>
      </c>
      <c r="K751" s="413">
        <f t="shared" si="320"/>
        <v>0</v>
      </c>
    </row>
    <row r="752" spans="1:11" ht="14.1" customHeight="1" thickBot="1" x14ac:dyDescent="0.3">
      <c r="A752" s="429" t="s">
        <v>337</v>
      </c>
      <c r="B752" s="28" t="s">
        <v>54</v>
      </c>
      <c r="C752" s="81">
        <f>C753+C755</f>
        <v>1476000</v>
      </c>
      <c r="D752" s="81">
        <f t="shared" ref="D752:J752" si="327">D753+D755</f>
        <v>0</v>
      </c>
      <c r="E752" s="81">
        <f t="shared" si="327"/>
        <v>0</v>
      </c>
      <c r="F752" s="553">
        <f t="shared" si="327"/>
        <v>0</v>
      </c>
      <c r="G752" s="554">
        <f t="shared" si="327"/>
        <v>0</v>
      </c>
      <c r="H752" s="81">
        <f t="shared" si="327"/>
        <v>0</v>
      </c>
      <c r="I752" s="555">
        <f t="shared" si="327"/>
        <v>0</v>
      </c>
      <c r="J752" s="556">
        <f t="shared" si="327"/>
        <v>1476000</v>
      </c>
      <c r="K752" s="434">
        <f t="shared" si="320"/>
        <v>0</v>
      </c>
    </row>
    <row r="753" spans="1:11" ht="14.1" customHeight="1" x14ac:dyDescent="0.25">
      <c r="A753" s="435" t="s">
        <v>338</v>
      </c>
      <c r="B753" s="30" t="s">
        <v>56</v>
      </c>
      <c r="C753" s="87">
        <f>C754</f>
        <v>576000</v>
      </c>
      <c r="D753" s="87">
        <f t="shared" ref="D753:J753" si="328">D754</f>
        <v>0</v>
      </c>
      <c r="E753" s="87">
        <f t="shared" si="328"/>
        <v>0</v>
      </c>
      <c r="F753" s="568">
        <f t="shared" si="328"/>
        <v>0</v>
      </c>
      <c r="G753" s="569">
        <f t="shared" si="328"/>
        <v>0</v>
      </c>
      <c r="H753" s="87">
        <f t="shared" si="328"/>
        <v>0</v>
      </c>
      <c r="I753" s="570">
        <f t="shared" si="328"/>
        <v>0</v>
      </c>
      <c r="J753" s="571">
        <f t="shared" si="328"/>
        <v>576000</v>
      </c>
      <c r="K753" s="440">
        <f t="shared" si="320"/>
        <v>0</v>
      </c>
    </row>
    <row r="754" spans="1:11" ht="14.1" customHeight="1" x14ac:dyDescent="0.25">
      <c r="A754" s="441" t="s">
        <v>339</v>
      </c>
      <c r="B754" s="13" t="s">
        <v>209</v>
      </c>
      <c r="C754" s="83">
        <v>576000</v>
      </c>
      <c r="D754" s="78"/>
      <c r="E754" s="78"/>
      <c r="F754" s="546"/>
      <c r="G754" s="535"/>
      <c r="H754" s="74"/>
      <c r="I754" s="562"/>
      <c r="J754" s="543">
        <f>C754-I754</f>
        <v>576000</v>
      </c>
      <c r="K754" s="397">
        <f t="shared" si="320"/>
        <v>0</v>
      </c>
    </row>
    <row r="755" spans="1:11" ht="14.1" customHeight="1" x14ac:dyDescent="0.25">
      <c r="A755" s="441" t="s">
        <v>340</v>
      </c>
      <c r="B755" s="13" t="s">
        <v>341</v>
      </c>
      <c r="C755" s="83">
        <f>C756</f>
        <v>900000</v>
      </c>
      <c r="D755" s="83">
        <f t="shared" ref="D755:J755" si="329">D756</f>
        <v>0</v>
      </c>
      <c r="E755" s="83">
        <f t="shared" si="329"/>
        <v>0</v>
      </c>
      <c r="F755" s="572">
        <f t="shared" si="329"/>
        <v>0</v>
      </c>
      <c r="G755" s="573">
        <f t="shared" si="329"/>
        <v>0</v>
      </c>
      <c r="H755" s="83">
        <f t="shared" si="329"/>
        <v>0</v>
      </c>
      <c r="I755" s="574">
        <f t="shared" si="329"/>
        <v>0</v>
      </c>
      <c r="J755" s="575">
        <f t="shared" si="329"/>
        <v>900000</v>
      </c>
      <c r="K755" s="397">
        <f t="shared" si="320"/>
        <v>0</v>
      </c>
    </row>
    <row r="756" spans="1:11" ht="14.1" customHeight="1" x14ac:dyDescent="0.25">
      <c r="A756" s="441" t="s">
        <v>342</v>
      </c>
      <c r="B756" s="13" t="s">
        <v>343</v>
      </c>
      <c r="C756" s="83">
        <v>900000</v>
      </c>
      <c r="D756" s="78"/>
      <c r="E756" s="78"/>
      <c r="F756" s="546"/>
      <c r="G756" s="535"/>
      <c r="H756" s="74"/>
      <c r="I756" s="562"/>
      <c r="J756" s="543">
        <f>C756-I756</f>
        <v>900000</v>
      </c>
      <c r="K756" s="397">
        <f t="shared" si="320"/>
        <v>0</v>
      </c>
    </row>
    <row r="757" spans="1:11" ht="14.1" customHeight="1" x14ac:dyDescent="0.25">
      <c r="A757" s="441" t="s">
        <v>344</v>
      </c>
      <c r="B757" s="13" t="s">
        <v>265</v>
      </c>
      <c r="C757" s="83">
        <f>C758</f>
        <v>88454000</v>
      </c>
      <c r="D757" s="83">
        <f t="shared" ref="D757:J758" si="330">D758</f>
        <v>0</v>
      </c>
      <c r="E757" s="83">
        <f t="shared" si="330"/>
        <v>0</v>
      </c>
      <c r="F757" s="572">
        <f t="shared" si="330"/>
        <v>0</v>
      </c>
      <c r="G757" s="573">
        <f t="shared" si="330"/>
        <v>0</v>
      </c>
      <c r="H757" s="83">
        <f t="shared" si="330"/>
        <v>0</v>
      </c>
      <c r="I757" s="574">
        <f t="shared" si="330"/>
        <v>0</v>
      </c>
      <c r="J757" s="575">
        <f t="shared" si="330"/>
        <v>88454000</v>
      </c>
      <c r="K757" s="397">
        <f t="shared" si="320"/>
        <v>0</v>
      </c>
    </row>
    <row r="758" spans="1:11" ht="14.1" customHeight="1" x14ac:dyDescent="0.25">
      <c r="A758" s="441" t="s">
        <v>345</v>
      </c>
      <c r="B758" s="13" t="s">
        <v>346</v>
      </c>
      <c r="C758" s="83">
        <f>C759</f>
        <v>88454000</v>
      </c>
      <c r="D758" s="83">
        <f t="shared" si="330"/>
        <v>0</v>
      </c>
      <c r="E758" s="83">
        <f t="shared" si="330"/>
        <v>0</v>
      </c>
      <c r="F758" s="572">
        <f t="shared" si="330"/>
        <v>0</v>
      </c>
      <c r="G758" s="573">
        <f t="shared" si="330"/>
        <v>0</v>
      </c>
      <c r="H758" s="83">
        <f t="shared" si="330"/>
        <v>0</v>
      </c>
      <c r="I758" s="574">
        <f t="shared" si="330"/>
        <v>0</v>
      </c>
      <c r="J758" s="575">
        <f t="shared" si="330"/>
        <v>88454000</v>
      </c>
      <c r="K758" s="397">
        <f t="shared" si="320"/>
        <v>0</v>
      </c>
    </row>
    <row r="759" spans="1:11" ht="14.1" customHeight="1" x14ac:dyDescent="0.25">
      <c r="A759" s="441" t="s">
        <v>347</v>
      </c>
      <c r="B759" s="13" t="s">
        <v>348</v>
      </c>
      <c r="C759" s="83">
        <v>88454000</v>
      </c>
      <c r="D759" s="78"/>
      <c r="E759" s="78"/>
      <c r="F759" s="546"/>
      <c r="G759" s="535"/>
      <c r="H759" s="74"/>
      <c r="I759" s="562"/>
      <c r="J759" s="543">
        <f>C759-I759</f>
        <v>88454000</v>
      </c>
      <c r="K759" s="397">
        <f t="shared" si="320"/>
        <v>0</v>
      </c>
    </row>
    <row r="760" spans="1:11" ht="14.1" customHeight="1" x14ac:dyDescent="0.25">
      <c r="A760" s="448" t="s">
        <v>349</v>
      </c>
      <c r="B760" s="46" t="s">
        <v>350</v>
      </c>
      <c r="C760" s="89">
        <f>C761</f>
        <v>3750000</v>
      </c>
      <c r="D760" s="89">
        <f t="shared" ref="D760:J763" si="331">D761</f>
        <v>0</v>
      </c>
      <c r="E760" s="89">
        <f t="shared" si="331"/>
        <v>0</v>
      </c>
      <c r="F760" s="576">
        <f t="shared" si="331"/>
        <v>0</v>
      </c>
      <c r="G760" s="577">
        <f t="shared" si="331"/>
        <v>0</v>
      </c>
      <c r="H760" s="89">
        <f t="shared" si="331"/>
        <v>0</v>
      </c>
      <c r="I760" s="578">
        <f t="shared" si="331"/>
        <v>0</v>
      </c>
      <c r="J760" s="579">
        <f t="shared" si="331"/>
        <v>3750000</v>
      </c>
      <c r="K760" s="453">
        <f t="shared" si="320"/>
        <v>0</v>
      </c>
    </row>
    <row r="761" spans="1:11" ht="14.1" customHeight="1" thickBot="1" x14ac:dyDescent="0.3">
      <c r="A761" s="525" t="s">
        <v>351</v>
      </c>
      <c r="B761" s="69" t="s">
        <v>352</v>
      </c>
      <c r="C761" s="90">
        <f>C762</f>
        <v>3750000</v>
      </c>
      <c r="D761" s="90">
        <f t="shared" si="331"/>
        <v>0</v>
      </c>
      <c r="E761" s="90">
        <f t="shared" si="331"/>
        <v>0</v>
      </c>
      <c r="F761" s="580">
        <f t="shared" si="331"/>
        <v>0</v>
      </c>
      <c r="G761" s="581">
        <f t="shared" si="331"/>
        <v>0</v>
      </c>
      <c r="H761" s="90">
        <f t="shared" si="331"/>
        <v>0</v>
      </c>
      <c r="I761" s="582">
        <f t="shared" si="331"/>
        <v>0</v>
      </c>
      <c r="J761" s="583">
        <f t="shared" si="331"/>
        <v>3750000</v>
      </c>
      <c r="K761" s="531">
        <f t="shared" si="320"/>
        <v>0</v>
      </c>
    </row>
    <row r="762" spans="1:11" ht="14.1" customHeight="1" thickBot="1" x14ac:dyDescent="0.3">
      <c r="A762" s="584" t="s">
        <v>353</v>
      </c>
      <c r="B762" s="28" t="s">
        <v>54</v>
      </c>
      <c r="C762" s="81">
        <f>C763</f>
        <v>3750000</v>
      </c>
      <c r="D762" s="81">
        <f t="shared" si="331"/>
        <v>0</v>
      </c>
      <c r="E762" s="81">
        <f t="shared" si="331"/>
        <v>0</v>
      </c>
      <c r="F762" s="553">
        <f t="shared" si="331"/>
        <v>0</v>
      </c>
      <c r="G762" s="554">
        <f t="shared" si="331"/>
        <v>0</v>
      </c>
      <c r="H762" s="81">
        <f t="shared" si="331"/>
        <v>0</v>
      </c>
      <c r="I762" s="555">
        <f t="shared" si="331"/>
        <v>0</v>
      </c>
      <c r="J762" s="556">
        <f t="shared" si="331"/>
        <v>3750000</v>
      </c>
      <c r="K762" s="434">
        <f t="shared" si="320"/>
        <v>0</v>
      </c>
    </row>
    <row r="763" spans="1:11" ht="14.1" customHeight="1" x14ac:dyDescent="0.25">
      <c r="A763" s="557" t="s">
        <v>354</v>
      </c>
      <c r="B763" s="30" t="s">
        <v>355</v>
      </c>
      <c r="C763" s="87">
        <f>C764</f>
        <v>3750000</v>
      </c>
      <c r="D763" s="87">
        <f t="shared" si="331"/>
        <v>0</v>
      </c>
      <c r="E763" s="87">
        <f t="shared" si="331"/>
        <v>0</v>
      </c>
      <c r="F763" s="568">
        <f t="shared" si="331"/>
        <v>0</v>
      </c>
      <c r="G763" s="569">
        <f t="shared" si="331"/>
        <v>0</v>
      </c>
      <c r="H763" s="87">
        <f t="shared" si="331"/>
        <v>0</v>
      </c>
      <c r="I763" s="570">
        <f t="shared" si="331"/>
        <v>0</v>
      </c>
      <c r="J763" s="571">
        <f t="shared" si="331"/>
        <v>3750000</v>
      </c>
      <c r="K763" s="440">
        <f t="shared" si="320"/>
        <v>0</v>
      </c>
    </row>
    <row r="764" spans="1:11" ht="14.1" customHeight="1" x14ac:dyDescent="0.25">
      <c r="A764" s="478" t="s">
        <v>356</v>
      </c>
      <c r="B764" s="13" t="s">
        <v>357</v>
      </c>
      <c r="C764" s="83">
        <v>3750000</v>
      </c>
      <c r="D764" s="78"/>
      <c r="E764" s="78"/>
      <c r="F764" s="546"/>
      <c r="G764" s="535"/>
      <c r="H764" s="74"/>
      <c r="I764" s="562"/>
      <c r="J764" s="543">
        <f>C764-I764</f>
        <v>3750000</v>
      </c>
      <c r="K764" s="397">
        <f t="shared" si="320"/>
        <v>0</v>
      </c>
    </row>
    <row r="765" spans="1:11" ht="14.1" customHeight="1" x14ac:dyDescent="0.25">
      <c r="A765" s="478"/>
      <c r="B765" s="13"/>
      <c r="C765" s="83"/>
      <c r="D765" s="78"/>
      <c r="E765" s="78"/>
      <c r="F765" s="546"/>
      <c r="G765" s="535"/>
      <c r="H765" s="74"/>
      <c r="I765" s="562"/>
      <c r="J765" s="543"/>
      <c r="K765" s="397"/>
    </row>
    <row r="766" spans="1:11" ht="14.1" customHeight="1" x14ac:dyDescent="0.25">
      <c r="A766" s="91"/>
      <c r="B766" s="34"/>
      <c r="C766" s="92"/>
      <c r="D766" s="547"/>
      <c r="E766" s="547"/>
      <c r="F766" s="547"/>
      <c r="G766" s="79"/>
      <c r="H766" s="79"/>
      <c r="I766" s="585"/>
      <c r="J766" s="549"/>
      <c r="K766" s="39"/>
    </row>
    <row r="767" spans="1:11" ht="14.1" customHeight="1" x14ac:dyDescent="0.25">
      <c r="A767" s="93"/>
      <c r="B767" s="40"/>
      <c r="C767" s="94"/>
      <c r="D767" s="550"/>
      <c r="E767" s="550"/>
      <c r="F767" s="550"/>
      <c r="G767" s="80"/>
      <c r="H767" s="80"/>
      <c r="I767" s="286"/>
      <c r="J767" s="552"/>
      <c r="K767" s="45"/>
    </row>
    <row r="768" spans="1:11" ht="14.1" customHeight="1" x14ac:dyDescent="0.25">
      <c r="A768" s="93"/>
      <c r="B768" s="40"/>
      <c r="C768" s="94"/>
      <c r="D768" s="550"/>
      <c r="E768" s="550"/>
      <c r="F768" s="550"/>
      <c r="G768" s="80"/>
      <c r="H768" s="80"/>
      <c r="I768" s="286"/>
      <c r="J768" s="552"/>
      <c r="K768" s="45"/>
    </row>
    <row r="769" spans="1:11" ht="14.1" customHeight="1" x14ac:dyDescent="0.25">
      <c r="A769" s="93"/>
      <c r="B769" s="40"/>
      <c r="C769" s="94"/>
      <c r="D769" s="550"/>
      <c r="E769" s="550"/>
      <c r="F769" s="550"/>
      <c r="G769" s="80"/>
      <c r="H769" s="80"/>
      <c r="I769" s="286"/>
      <c r="J769" s="552"/>
      <c r="K769" s="45"/>
    </row>
    <row r="770" spans="1:11" ht="14.1" customHeight="1" x14ac:dyDescent="0.25">
      <c r="A770" s="93"/>
      <c r="B770" s="40"/>
      <c r="C770" s="94"/>
      <c r="D770" s="550"/>
      <c r="E770" s="550"/>
      <c r="F770" s="550"/>
      <c r="G770" s="80"/>
      <c r="H770" s="80"/>
      <c r="I770" s="286"/>
      <c r="J770" s="552"/>
      <c r="K770" s="45">
        <v>8</v>
      </c>
    </row>
    <row r="771" spans="1:11" ht="14.1" customHeight="1" x14ac:dyDescent="0.25">
      <c r="A771" s="321" t="s">
        <v>740</v>
      </c>
      <c r="B771" s="322">
        <v>2</v>
      </c>
      <c r="C771" s="323" t="s">
        <v>741</v>
      </c>
      <c r="D771" s="323" t="s">
        <v>742</v>
      </c>
      <c r="E771" s="323" t="s">
        <v>743</v>
      </c>
      <c r="F771" s="324" t="s">
        <v>744</v>
      </c>
      <c r="G771" s="325">
        <v>7</v>
      </c>
      <c r="H771" s="326">
        <v>8</v>
      </c>
      <c r="I771" s="327">
        <v>9</v>
      </c>
      <c r="J771" s="328">
        <v>10</v>
      </c>
      <c r="K771" s="329">
        <v>11</v>
      </c>
    </row>
    <row r="772" spans="1:11" ht="14.1" customHeight="1" x14ac:dyDescent="0.25">
      <c r="A772" s="448" t="s">
        <v>358</v>
      </c>
      <c r="B772" s="46" t="s">
        <v>359</v>
      </c>
      <c r="C772" s="47">
        <f>C773+C779</f>
        <v>52000000</v>
      </c>
      <c r="D772" s="47">
        <f t="shared" ref="D772:J772" si="332">D773+D779</f>
        <v>0</v>
      </c>
      <c r="E772" s="47">
        <f t="shared" si="332"/>
        <v>0</v>
      </c>
      <c r="F772" s="449">
        <f t="shared" si="332"/>
        <v>0</v>
      </c>
      <c r="G772" s="467">
        <f t="shared" si="332"/>
        <v>0</v>
      </c>
      <c r="H772" s="47">
        <f t="shared" si="332"/>
        <v>0</v>
      </c>
      <c r="I772" s="468">
        <f t="shared" si="332"/>
        <v>0</v>
      </c>
      <c r="J772" s="469">
        <f t="shared" si="332"/>
        <v>52000000</v>
      </c>
      <c r="K772" s="453">
        <f t="shared" ref="K772:K803" si="333">I772/C772*100</f>
        <v>0</v>
      </c>
    </row>
    <row r="773" spans="1:11" ht="14.1" customHeight="1" thickBot="1" x14ac:dyDescent="0.3">
      <c r="A773" s="516" t="s">
        <v>360</v>
      </c>
      <c r="B773" s="65" t="s">
        <v>836</v>
      </c>
      <c r="C773" s="66">
        <f>C774</f>
        <v>51870000</v>
      </c>
      <c r="D773" s="66">
        <f t="shared" ref="D773:J773" si="334">D774</f>
        <v>0</v>
      </c>
      <c r="E773" s="66">
        <f t="shared" si="334"/>
        <v>0</v>
      </c>
      <c r="F773" s="683">
        <f t="shared" si="334"/>
        <v>0</v>
      </c>
      <c r="G773" s="684">
        <f t="shared" si="334"/>
        <v>0</v>
      </c>
      <c r="H773" s="66">
        <f t="shared" si="334"/>
        <v>0</v>
      </c>
      <c r="I773" s="685">
        <f t="shared" si="334"/>
        <v>0</v>
      </c>
      <c r="J773" s="586">
        <f t="shared" si="334"/>
        <v>51870000</v>
      </c>
      <c r="K773" s="428">
        <f t="shared" si="333"/>
        <v>0</v>
      </c>
    </row>
    <row r="774" spans="1:11" ht="14.1" customHeight="1" thickBot="1" x14ac:dyDescent="0.3">
      <c r="A774" s="470" t="s">
        <v>362</v>
      </c>
      <c r="B774" s="28" t="s">
        <v>24</v>
      </c>
      <c r="C774" s="29">
        <f>C775+C777</f>
        <v>51870000</v>
      </c>
      <c r="D774" s="29">
        <f t="shared" ref="D774:J774" si="335">D775+D777</f>
        <v>0</v>
      </c>
      <c r="E774" s="29">
        <f t="shared" si="335"/>
        <v>0</v>
      </c>
      <c r="F774" s="430">
        <f t="shared" si="335"/>
        <v>0</v>
      </c>
      <c r="G774" s="431">
        <f t="shared" si="335"/>
        <v>0</v>
      </c>
      <c r="H774" s="29">
        <f t="shared" si="335"/>
        <v>0</v>
      </c>
      <c r="I774" s="432">
        <f t="shared" si="335"/>
        <v>0</v>
      </c>
      <c r="J774" s="433">
        <f t="shared" si="335"/>
        <v>51870000</v>
      </c>
      <c r="K774" s="434">
        <f t="shared" si="333"/>
        <v>0</v>
      </c>
    </row>
    <row r="775" spans="1:11" ht="14.1" customHeight="1" x14ac:dyDescent="0.25">
      <c r="A775" s="587" t="s">
        <v>363</v>
      </c>
      <c r="B775" s="30" t="s">
        <v>364</v>
      </c>
      <c r="C775" s="31">
        <f>C776</f>
        <v>8300000</v>
      </c>
      <c r="D775" s="31">
        <f t="shared" ref="D775:J775" si="336">D776</f>
        <v>0</v>
      </c>
      <c r="E775" s="31">
        <f t="shared" si="336"/>
        <v>0</v>
      </c>
      <c r="F775" s="436">
        <f t="shared" si="336"/>
        <v>0</v>
      </c>
      <c r="G775" s="437">
        <f t="shared" si="336"/>
        <v>0</v>
      </c>
      <c r="H775" s="31">
        <f t="shared" si="336"/>
        <v>0</v>
      </c>
      <c r="I775" s="438">
        <f t="shared" si="336"/>
        <v>0</v>
      </c>
      <c r="J775" s="439">
        <f t="shared" si="336"/>
        <v>8300000</v>
      </c>
      <c r="K775" s="440">
        <f t="shared" si="333"/>
        <v>0</v>
      </c>
    </row>
    <row r="776" spans="1:11" ht="14.1" customHeight="1" x14ac:dyDescent="0.25">
      <c r="A776" s="390" t="s">
        <v>365</v>
      </c>
      <c r="B776" s="13" t="s">
        <v>163</v>
      </c>
      <c r="C776" s="14">
        <v>8300000</v>
      </c>
      <c r="D776" s="32"/>
      <c r="E776" s="32"/>
      <c r="F776" s="442"/>
      <c r="G776" s="398"/>
      <c r="H776" s="15"/>
      <c r="I776" s="395">
        <f>H776+G776</f>
        <v>0</v>
      </c>
      <c r="J776" s="396">
        <f>C776-I776</f>
        <v>8300000</v>
      </c>
      <c r="K776" s="397">
        <f t="shared" si="333"/>
        <v>0</v>
      </c>
    </row>
    <row r="777" spans="1:11" ht="14.1" customHeight="1" x14ac:dyDescent="0.25">
      <c r="A777" s="390" t="s">
        <v>366</v>
      </c>
      <c r="B777" s="13" t="s">
        <v>367</v>
      </c>
      <c r="C777" s="14">
        <f>C778</f>
        <v>43570000</v>
      </c>
      <c r="D777" s="14">
        <f t="shared" ref="D777:J777" si="337">D778</f>
        <v>0</v>
      </c>
      <c r="E777" s="14">
        <f t="shared" si="337"/>
        <v>0</v>
      </c>
      <c r="F777" s="443">
        <f t="shared" si="337"/>
        <v>0</v>
      </c>
      <c r="G777" s="444">
        <f t="shared" si="337"/>
        <v>0</v>
      </c>
      <c r="H777" s="14">
        <f t="shared" si="337"/>
        <v>0</v>
      </c>
      <c r="I777" s="445">
        <f t="shared" si="337"/>
        <v>0</v>
      </c>
      <c r="J777" s="446">
        <f t="shared" si="337"/>
        <v>43570000</v>
      </c>
      <c r="K777" s="397">
        <f t="shared" si="333"/>
        <v>0</v>
      </c>
    </row>
    <row r="778" spans="1:11" ht="14.1" customHeight="1" thickBot="1" x14ac:dyDescent="0.3">
      <c r="A778" s="407" t="s">
        <v>368</v>
      </c>
      <c r="B778" s="19" t="s">
        <v>369</v>
      </c>
      <c r="C778" s="20">
        <v>43570000</v>
      </c>
      <c r="D778" s="3"/>
      <c r="E778" s="3"/>
      <c r="F778" s="359"/>
      <c r="G778" s="393"/>
      <c r="H778" s="588"/>
      <c r="I778" s="461">
        <f>H778+G778</f>
        <v>0</v>
      </c>
      <c r="J778" s="462">
        <f>C778-I778</f>
        <v>43570000</v>
      </c>
      <c r="K778" s="413">
        <f t="shared" si="333"/>
        <v>0</v>
      </c>
    </row>
    <row r="779" spans="1:11" ht="14.1" customHeight="1" thickBot="1" x14ac:dyDescent="0.3">
      <c r="A779" s="470" t="s">
        <v>370</v>
      </c>
      <c r="B779" s="28" t="s">
        <v>54</v>
      </c>
      <c r="C779" s="29">
        <f>C780+C782</f>
        <v>130000</v>
      </c>
      <c r="D779" s="29">
        <f t="shared" ref="D779:J779" si="338">D780+D782</f>
        <v>0</v>
      </c>
      <c r="E779" s="29">
        <f t="shared" si="338"/>
        <v>0</v>
      </c>
      <c r="F779" s="430">
        <f t="shared" si="338"/>
        <v>0</v>
      </c>
      <c r="G779" s="431">
        <f t="shared" si="338"/>
        <v>0</v>
      </c>
      <c r="H779" s="29">
        <f t="shared" si="338"/>
        <v>0</v>
      </c>
      <c r="I779" s="432">
        <f t="shared" si="338"/>
        <v>0</v>
      </c>
      <c r="J779" s="433">
        <f t="shared" si="338"/>
        <v>130000</v>
      </c>
      <c r="K779" s="434">
        <f t="shared" si="333"/>
        <v>0</v>
      </c>
    </row>
    <row r="780" spans="1:11" ht="14.1" customHeight="1" x14ac:dyDescent="0.25">
      <c r="A780" s="557" t="s">
        <v>371</v>
      </c>
      <c r="B780" s="30" t="s">
        <v>56</v>
      </c>
      <c r="C780" s="31">
        <f>C781</f>
        <v>60000</v>
      </c>
      <c r="D780" s="31">
        <f t="shared" ref="D780:J780" si="339">D781</f>
        <v>0</v>
      </c>
      <c r="E780" s="31">
        <f t="shared" si="339"/>
        <v>0</v>
      </c>
      <c r="F780" s="436">
        <f t="shared" si="339"/>
        <v>0</v>
      </c>
      <c r="G780" s="437">
        <f t="shared" si="339"/>
        <v>0</v>
      </c>
      <c r="H780" s="31">
        <f t="shared" si="339"/>
        <v>0</v>
      </c>
      <c r="I780" s="438">
        <f t="shared" si="339"/>
        <v>0</v>
      </c>
      <c r="J780" s="439">
        <f t="shared" si="339"/>
        <v>60000</v>
      </c>
      <c r="K780" s="440">
        <f t="shared" si="333"/>
        <v>0</v>
      </c>
    </row>
    <row r="781" spans="1:11" ht="14.1" customHeight="1" x14ac:dyDescent="0.25">
      <c r="A781" s="478" t="s">
        <v>372</v>
      </c>
      <c r="B781" s="13" t="s">
        <v>209</v>
      </c>
      <c r="C781" s="14">
        <v>60000</v>
      </c>
      <c r="D781" s="32"/>
      <c r="E781" s="32"/>
      <c r="F781" s="442"/>
      <c r="G781" s="354"/>
      <c r="H781" s="2"/>
      <c r="I781" s="355"/>
      <c r="J781" s="396">
        <f>C781-I781</f>
        <v>60000</v>
      </c>
      <c r="K781" s="397">
        <f t="shared" si="333"/>
        <v>0</v>
      </c>
    </row>
    <row r="782" spans="1:11" ht="14.1" customHeight="1" x14ac:dyDescent="0.25">
      <c r="A782" s="478" t="s">
        <v>373</v>
      </c>
      <c r="B782" s="13" t="s">
        <v>61</v>
      </c>
      <c r="C782" s="14">
        <f>C783</f>
        <v>70000</v>
      </c>
      <c r="D782" s="14">
        <f t="shared" ref="D782:J782" si="340">D783</f>
        <v>0</v>
      </c>
      <c r="E782" s="14">
        <f t="shared" si="340"/>
        <v>0</v>
      </c>
      <c r="F782" s="443">
        <f t="shared" si="340"/>
        <v>0</v>
      </c>
      <c r="G782" s="444">
        <f t="shared" si="340"/>
        <v>0</v>
      </c>
      <c r="H782" s="14">
        <f t="shared" si="340"/>
        <v>0</v>
      </c>
      <c r="I782" s="445">
        <f t="shared" si="340"/>
        <v>0</v>
      </c>
      <c r="J782" s="446">
        <f t="shared" si="340"/>
        <v>70000</v>
      </c>
      <c r="K782" s="397">
        <f t="shared" si="333"/>
        <v>0</v>
      </c>
    </row>
    <row r="783" spans="1:11" ht="14.1" customHeight="1" x14ac:dyDescent="0.25">
      <c r="A783" s="478" t="s">
        <v>374</v>
      </c>
      <c r="B783" s="13" t="s">
        <v>81</v>
      </c>
      <c r="C783" s="14">
        <v>70000</v>
      </c>
      <c r="D783" s="32"/>
      <c r="E783" s="32"/>
      <c r="F783" s="442"/>
      <c r="G783" s="354"/>
      <c r="H783" s="2"/>
      <c r="I783" s="355"/>
      <c r="J783" s="396">
        <f>C783-I783</f>
        <v>70000</v>
      </c>
      <c r="K783" s="397">
        <f t="shared" si="333"/>
        <v>0</v>
      </c>
    </row>
    <row r="784" spans="1:11" ht="14.1" customHeight="1" x14ac:dyDescent="0.25">
      <c r="A784" s="448" t="s">
        <v>375</v>
      </c>
      <c r="B784" s="46" t="s">
        <v>376</v>
      </c>
      <c r="C784" s="47">
        <f>C785+C793</f>
        <v>6750000</v>
      </c>
      <c r="D784" s="47">
        <f t="shared" ref="D784:J784" si="341">D785+D793</f>
        <v>0</v>
      </c>
      <c r="E784" s="47">
        <f t="shared" si="341"/>
        <v>0</v>
      </c>
      <c r="F784" s="449">
        <f t="shared" si="341"/>
        <v>0</v>
      </c>
      <c r="G784" s="467">
        <f t="shared" si="341"/>
        <v>0</v>
      </c>
      <c r="H784" s="47">
        <f t="shared" si="341"/>
        <v>0</v>
      </c>
      <c r="I784" s="468">
        <f t="shared" si="341"/>
        <v>0</v>
      </c>
      <c r="J784" s="469">
        <f t="shared" si="341"/>
        <v>6750000</v>
      </c>
      <c r="K784" s="453">
        <f t="shared" si="333"/>
        <v>0</v>
      </c>
    </row>
    <row r="785" spans="1:11" ht="14.1" customHeight="1" thickBot="1" x14ac:dyDescent="0.3">
      <c r="A785" s="525" t="s">
        <v>377</v>
      </c>
      <c r="B785" s="69" t="s">
        <v>378</v>
      </c>
      <c r="C785" s="70">
        <f>C786</f>
        <v>2000000</v>
      </c>
      <c r="D785" s="70">
        <f t="shared" ref="D785:J785" si="342">D786</f>
        <v>0</v>
      </c>
      <c r="E785" s="70">
        <f t="shared" si="342"/>
        <v>0</v>
      </c>
      <c r="F785" s="526">
        <f t="shared" si="342"/>
        <v>0</v>
      </c>
      <c r="G785" s="527">
        <f t="shared" si="342"/>
        <v>0</v>
      </c>
      <c r="H785" s="70">
        <f t="shared" si="342"/>
        <v>0</v>
      </c>
      <c r="I785" s="529">
        <f t="shared" si="342"/>
        <v>0</v>
      </c>
      <c r="J785" s="530">
        <f t="shared" si="342"/>
        <v>2000000</v>
      </c>
      <c r="K785" s="531">
        <f t="shared" si="333"/>
        <v>0</v>
      </c>
    </row>
    <row r="786" spans="1:11" ht="14.1" customHeight="1" thickBot="1" x14ac:dyDescent="0.3">
      <c r="A786" s="456" t="s">
        <v>379</v>
      </c>
      <c r="B786" s="28" t="s">
        <v>54</v>
      </c>
      <c r="C786" s="29">
        <f>C787+C789+C791</f>
        <v>2000000</v>
      </c>
      <c r="D786" s="29">
        <f t="shared" ref="D786:J786" si="343">D787+D789+D791</f>
        <v>0</v>
      </c>
      <c r="E786" s="29">
        <f t="shared" si="343"/>
        <v>0</v>
      </c>
      <c r="F786" s="430">
        <f t="shared" si="343"/>
        <v>0</v>
      </c>
      <c r="G786" s="431">
        <f t="shared" si="343"/>
        <v>0</v>
      </c>
      <c r="H786" s="29">
        <f t="shared" si="343"/>
        <v>0</v>
      </c>
      <c r="I786" s="432">
        <f t="shared" si="343"/>
        <v>0</v>
      </c>
      <c r="J786" s="433">
        <f t="shared" si="343"/>
        <v>2000000</v>
      </c>
      <c r="K786" s="434">
        <f t="shared" si="333"/>
        <v>0</v>
      </c>
    </row>
    <row r="787" spans="1:11" ht="14.1" customHeight="1" x14ac:dyDescent="0.25">
      <c r="A787" s="457" t="s">
        <v>380</v>
      </c>
      <c r="B787" s="30" t="s">
        <v>56</v>
      </c>
      <c r="C787" s="31">
        <f>C788</f>
        <v>350000</v>
      </c>
      <c r="D787" s="31">
        <f t="shared" ref="D787:J787" si="344">D788</f>
        <v>0</v>
      </c>
      <c r="E787" s="31">
        <f t="shared" si="344"/>
        <v>0</v>
      </c>
      <c r="F787" s="436">
        <f t="shared" si="344"/>
        <v>0</v>
      </c>
      <c r="G787" s="437">
        <f t="shared" si="344"/>
        <v>0</v>
      </c>
      <c r="H787" s="31">
        <f t="shared" si="344"/>
        <v>0</v>
      </c>
      <c r="I787" s="438">
        <f t="shared" si="344"/>
        <v>0</v>
      </c>
      <c r="J787" s="439">
        <f t="shared" si="344"/>
        <v>350000</v>
      </c>
      <c r="K787" s="440">
        <f t="shared" si="333"/>
        <v>0</v>
      </c>
    </row>
    <row r="788" spans="1:11" ht="14.1" customHeight="1" x14ac:dyDescent="0.25">
      <c r="A788" s="390" t="s">
        <v>381</v>
      </c>
      <c r="B788" s="13" t="s">
        <v>58</v>
      </c>
      <c r="C788" s="14">
        <v>350000</v>
      </c>
      <c r="D788" s="32"/>
      <c r="E788" s="32"/>
      <c r="F788" s="442"/>
      <c r="G788" s="398"/>
      <c r="H788" s="15"/>
      <c r="I788" s="395">
        <f>H788+G788</f>
        <v>0</v>
      </c>
      <c r="J788" s="396">
        <f>C788-I788</f>
        <v>350000</v>
      </c>
      <c r="K788" s="397">
        <f t="shared" si="333"/>
        <v>0</v>
      </c>
    </row>
    <row r="789" spans="1:11" ht="14.1" customHeight="1" x14ac:dyDescent="0.25">
      <c r="A789" s="390" t="s">
        <v>382</v>
      </c>
      <c r="B789" s="13" t="s">
        <v>61</v>
      </c>
      <c r="C789" s="14">
        <f>C790</f>
        <v>120000</v>
      </c>
      <c r="D789" s="14">
        <f t="shared" ref="D789:J789" si="345">D790</f>
        <v>0</v>
      </c>
      <c r="E789" s="14">
        <f t="shared" si="345"/>
        <v>0</v>
      </c>
      <c r="F789" s="443">
        <f t="shared" si="345"/>
        <v>0</v>
      </c>
      <c r="G789" s="444">
        <f t="shared" si="345"/>
        <v>0</v>
      </c>
      <c r="H789" s="14">
        <f t="shared" si="345"/>
        <v>0</v>
      </c>
      <c r="I789" s="445">
        <f t="shared" si="345"/>
        <v>0</v>
      </c>
      <c r="J789" s="446">
        <f t="shared" si="345"/>
        <v>120000</v>
      </c>
      <c r="K789" s="397">
        <f t="shared" si="333"/>
        <v>0</v>
      </c>
    </row>
    <row r="790" spans="1:11" ht="14.1" customHeight="1" x14ac:dyDescent="0.25">
      <c r="A790" s="390" t="s">
        <v>383</v>
      </c>
      <c r="B790" s="13" t="s">
        <v>81</v>
      </c>
      <c r="C790" s="14">
        <v>120000</v>
      </c>
      <c r="D790" s="32"/>
      <c r="E790" s="32"/>
      <c r="F790" s="442"/>
      <c r="G790" s="398"/>
      <c r="H790" s="15"/>
      <c r="I790" s="395">
        <f>H790+G790</f>
        <v>0</v>
      </c>
      <c r="J790" s="396">
        <f>C790-I790</f>
        <v>120000</v>
      </c>
      <c r="K790" s="397">
        <f t="shared" si="333"/>
        <v>0</v>
      </c>
    </row>
    <row r="791" spans="1:11" ht="14.1" customHeight="1" x14ac:dyDescent="0.25">
      <c r="A791" s="390" t="s">
        <v>384</v>
      </c>
      <c r="B791" s="13" t="s">
        <v>65</v>
      </c>
      <c r="C791" s="14">
        <f>C792</f>
        <v>1530000</v>
      </c>
      <c r="D791" s="14">
        <f t="shared" ref="D791:J791" si="346">D792</f>
        <v>0</v>
      </c>
      <c r="E791" s="14">
        <f t="shared" si="346"/>
        <v>0</v>
      </c>
      <c r="F791" s="443">
        <f t="shared" si="346"/>
        <v>0</v>
      </c>
      <c r="G791" s="444">
        <f t="shared" si="346"/>
        <v>0</v>
      </c>
      <c r="H791" s="14">
        <f t="shared" si="346"/>
        <v>0</v>
      </c>
      <c r="I791" s="445">
        <f t="shared" si="346"/>
        <v>0</v>
      </c>
      <c r="J791" s="446">
        <f t="shared" si="346"/>
        <v>1530000</v>
      </c>
      <c r="K791" s="397">
        <f t="shared" si="333"/>
        <v>0</v>
      </c>
    </row>
    <row r="792" spans="1:11" ht="14.1" customHeight="1" x14ac:dyDescent="0.25">
      <c r="A792" s="390" t="s">
        <v>385</v>
      </c>
      <c r="B792" s="13" t="s">
        <v>67</v>
      </c>
      <c r="C792" s="14">
        <v>1530000</v>
      </c>
      <c r="D792" s="32"/>
      <c r="E792" s="32"/>
      <c r="F792" s="442"/>
      <c r="G792" s="398"/>
      <c r="H792" s="15"/>
      <c r="I792" s="395">
        <f>H792+G792</f>
        <v>0</v>
      </c>
      <c r="J792" s="396">
        <f>C792-I792</f>
        <v>1530000</v>
      </c>
      <c r="K792" s="397">
        <f t="shared" si="333"/>
        <v>0</v>
      </c>
    </row>
    <row r="793" spans="1:11" ht="14.1" customHeight="1" thickBot="1" x14ac:dyDescent="0.3">
      <c r="A793" s="423" t="s">
        <v>386</v>
      </c>
      <c r="B793" s="26" t="s">
        <v>387</v>
      </c>
      <c r="C793" s="27">
        <f>C794+C797</f>
        <v>4750000</v>
      </c>
      <c r="D793" s="27">
        <f t="shared" ref="D793:J793" si="347">D794+D797</f>
        <v>0</v>
      </c>
      <c r="E793" s="27">
        <f t="shared" si="347"/>
        <v>0</v>
      </c>
      <c r="F793" s="424">
        <f t="shared" si="347"/>
        <v>0</v>
      </c>
      <c r="G793" s="463">
        <f t="shared" si="347"/>
        <v>0</v>
      </c>
      <c r="H793" s="52">
        <f t="shared" si="347"/>
        <v>0</v>
      </c>
      <c r="I793" s="464">
        <f t="shared" si="347"/>
        <v>0</v>
      </c>
      <c r="J793" s="465">
        <f t="shared" si="347"/>
        <v>4750000</v>
      </c>
      <c r="K793" s="428">
        <f t="shared" si="333"/>
        <v>0</v>
      </c>
    </row>
    <row r="794" spans="1:11" ht="14.1" customHeight="1" thickBot="1" x14ac:dyDescent="0.3">
      <c r="A794" s="456" t="s">
        <v>388</v>
      </c>
      <c r="B794" s="28" t="s">
        <v>24</v>
      </c>
      <c r="C794" s="29">
        <f>C795</f>
        <v>1350000</v>
      </c>
      <c r="D794" s="29">
        <f t="shared" ref="D794:J795" si="348">D795</f>
        <v>0</v>
      </c>
      <c r="E794" s="29">
        <f t="shared" si="348"/>
        <v>0</v>
      </c>
      <c r="F794" s="430">
        <f t="shared" si="348"/>
        <v>0</v>
      </c>
      <c r="G794" s="431">
        <f t="shared" si="348"/>
        <v>0</v>
      </c>
      <c r="H794" s="29">
        <f t="shared" si="348"/>
        <v>0</v>
      </c>
      <c r="I794" s="432">
        <f t="shared" si="348"/>
        <v>0</v>
      </c>
      <c r="J794" s="433">
        <f t="shared" si="348"/>
        <v>1350000</v>
      </c>
      <c r="K794" s="434">
        <f t="shared" si="333"/>
        <v>0</v>
      </c>
    </row>
    <row r="795" spans="1:11" ht="14.1" customHeight="1" x14ac:dyDescent="0.25">
      <c r="A795" s="457" t="s">
        <v>389</v>
      </c>
      <c r="B795" s="30" t="s">
        <v>364</v>
      </c>
      <c r="C795" s="31">
        <f>C796</f>
        <v>1350000</v>
      </c>
      <c r="D795" s="31">
        <f t="shared" si="348"/>
        <v>0</v>
      </c>
      <c r="E795" s="31">
        <f t="shared" si="348"/>
        <v>0</v>
      </c>
      <c r="F795" s="436">
        <f t="shared" si="348"/>
        <v>0</v>
      </c>
      <c r="G795" s="437">
        <f t="shared" si="348"/>
        <v>0</v>
      </c>
      <c r="H795" s="31">
        <f t="shared" si="348"/>
        <v>0</v>
      </c>
      <c r="I795" s="438">
        <f t="shared" si="348"/>
        <v>0</v>
      </c>
      <c r="J795" s="439">
        <f t="shared" si="348"/>
        <v>1350000</v>
      </c>
      <c r="K795" s="440">
        <f t="shared" si="333"/>
        <v>0</v>
      </c>
    </row>
    <row r="796" spans="1:11" ht="14.1" customHeight="1" thickBot="1" x14ac:dyDescent="0.3">
      <c r="A796" s="407" t="s">
        <v>390</v>
      </c>
      <c r="B796" s="19" t="s">
        <v>163</v>
      </c>
      <c r="C796" s="20">
        <v>1350000</v>
      </c>
      <c r="D796" s="4"/>
      <c r="E796" s="4"/>
      <c r="F796" s="460"/>
      <c r="G796" s="393"/>
      <c r="H796" s="50"/>
      <c r="I796" s="461">
        <f>H796+G796</f>
        <v>0</v>
      </c>
      <c r="J796" s="462">
        <f>C796-I796</f>
        <v>1350000</v>
      </c>
      <c r="K796" s="413">
        <f t="shared" si="333"/>
        <v>0</v>
      </c>
    </row>
    <row r="797" spans="1:11" ht="14.1" customHeight="1" thickBot="1" x14ac:dyDescent="0.3">
      <c r="A797" s="456" t="s">
        <v>391</v>
      </c>
      <c r="B797" s="28" t="s">
        <v>54</v>
      </c>
      <c r="C797" s="29">
        <f>C798+C800+C802</f>
        <v>3400000</v>
      </c>
      <c r="D797" s="29">
        <f t="shared" ref="D797:J797" si="349">D798+D800+D802</f>
        <v>0</v>
      </c>
      <c r="E797" s="29">
        <f t="shared" si="349"/>
        <v>0</v>
      </c>
      <c r="F797" s="430">
        <f t="shared" si="349"/>
        <v>0</v>
      </c>
      <c r="G797" s="431">
        <f t="shared" si="349"/>
        <v>0</v>
      </c>
      <c r="H797" s="29">
        <f t="shared" si="349"/>
        <v>0</v>
      </c>
      <c r="I797" s="432">
        <f t="shared" si="349"/>
        <v>0</v>
      </c>
      <c r="J797" s="433">
        <f t="shared" si="349"/>
        <v>3400000</v>
      </c>
      <c r="K797" s="434">
        <f t="shared" si="333"/>
        <v>0</v>
      </c>
    </row>
    <row r="798" spans="1:11" ht="14.1" customHeight="1" x14ac:dyDescent="0.25">
      <c r="A798" s="457" t="s">
        <v>392</v>
      </c>
      <c r="B798" s="30" t="s">
        <v>56</v>
      </c>
      <c r="C798" s="31">
        <f>C799</f>
        <v>310000</v>
      </c>
      <c r="D798" s="31">
        <f t="shared" ref="D798:J798" si="350">D799</f>
        <v>0</v>
      </c>
      <c r="E798" s="31">
        <f t="shared" si="350"/>
        <v>0</v>
      </c>
      <c r="F798" s="436">
        <f t="shared" si="350"/>
        <v>0</v>
      </c>
      <c r="G798" s="437">
        <f t="shared" si="350"/>
        <v>0</v>
      </c>
      <c r="H798" s="31">
        <f t="shared" si="350"/>
        <v>0</v>
      </c>
      <c r="I798" s="438">
        <f t="shared" si="350"/>
        <v>0</v>
      </c>
      <c r="J798" s="439">
        <f t="shared" si="350"/>
        <v>310000</v>
      </c>
      <c r="K798" s="440">
        <f t="shared" si="333"/>
        <v>0</v>
      </c>
    </row>
    <row r="799" spans="1:11" ht="14.1" customHeight="1" x14ac:dyDescent="0.25">
      <c r="A799" s="390" t="s">
        <v>393</v>
      </c>
      <c r="B799" s="13" t="s">
        <v>209</v>
      </c>
      <c r="C799" s="14">
        <v>310000</v>
      </c>
      <c r="D799" s="32"/>
      <c r="E799" s="32"/>
      <c r="F799" s="442"/>
      <c r="G799" s="398"/>
      <c r="H799" s="15"/>
      <c r="I799" s="395">
        <f>H799+G799</f>
        <v>0</v>
      </c>
      <c r="J799" s="396">
        <f>C799-I799</f>
        <v>310000</v>
      </c>
      <c r="K799" s="397">
        <f t="shared" si="333"/>
        <v>0</v>
      </c>
    </row>
    <row r="800" spans="1:11" ht="14.1" customHeight="1" x14ac:dyDescent="0.25">
      <c r="A800" s="457" t="s">
        <v>394</v>
      </c>
      <c r="B800" s="13" t="s">
        <v>61</v>
      </c>
      <c r="C800" s="20">
        <f>C801</f>
        <v>210000</v>
      </c>
      <c r="D800" s="20">
        <f t="shared" ref="D800:J800" si="351">D801</f>
        <v>0</v>
      </c>
      <c r="E800" s="20">
        <f t="shared" si="351"/>
        <v>0</v>
      </c>
      <c r="F800" s="589">
        <f t="shared" si="351"/>
        <v>0</v>
      </c>
      <c r="G800" s="590">
        <f t="shared" si="351"/>
        <v>0</v>
      </c>
      <c r="H800" s="20">
        <f t="shared" si="351"/>
        <v>0</v>
      </c>
      <c r="I800" s="591">
        <f t="shared" si="351"/>
        <v>0</v>
      </c>
      <c r="J800" s="592">
        <f t="shared" si="351"/>
        <v>210000</v>
      </c>
      <c r="K800" s="397">
        <f t="shared" si="333"/>
        <v>0</v>
      </c>
    </row>
    <row r="801" spans="1:11" ht="14.1" customHeight="1" x14ac:dyDescent="0.25">
      <c r="A801" s="457" t="s">
        <v>395</v>
      </c>
      <c r="B801" s="13" t="s">
        <v>81</v>
      </c>
      <c r="C801" s="20">
        <v>210000</v>
      </c>
      <c r="D801" s="3"/>
      <c r="E801" s="3"/>
      <c r="F801" s="359"/>
      <c r="G801" s="360"/>
      <c r="H801" s="50"/>
      <c r="I801" s="461">
        <f>H801+G801</f>
        <v>0</v>
      </c>
      <c r="J801" s="462">
        <f>C801-I801</f>
        <v>210000</v>
      </c>
      <c r="K801" s="397">
        <f t="shared" si="333"/>
        <v>0</v>
      </c>
    </row>
    <row r="802" spans="1:11" ht="14.1" customHeight="1" x14ac:dyDescent="0.25">
      <c r="A802" s="557" t="s">
        <v>396</v>
      </c>
      <c r="B802" s="51" t="s">
        <v>65</v>
      </c>
      <c r="C802" s="20">
        <f>C803</f>
        <v>2880000</v>
      </c>
      <c r="D802" s="20">
        <f t="shared" ref="D802:J802" si="352">D803</f>
        <v>0</v>
      </c>
      <c r="E802" s="20">
        <f t="shared" si="352"/>
        <v>0</v>
      </c>
      <c r="F802" s="589">
        <f t="shared" si="352"/>
        <v>0</v>
      </c>
      <c r="G802" s="444">
        <f t="shared" si="352"/>
        <v>0</v>
      </c>
      <c r="H802" s="14">
        <f t="shared" si="352"/>
        <v>0</v>
      </c>
      <c r="I802" s="445">
        <f t="shared" si="352"/>
        <v>0</v>
      </c>
      <c r="J802" s="446">
        <f t="shared" si="352"/>
        <v>2880000</v>
      </c>
      <c r="K802" s="397">
        <f t="shared" si="333"/>
        <v>0</v>
      </c>
    </row>
    <row r="803" spans="1:11" ht="14.1" customHeight="1" x14ac:dyDescent="0.25">
      <c r="A803" s="557" t="s">
        <v>397</v>
      </c>
      <c r="B803" s="51" t="s">
        <v>67</v>
      </c>
      <c r="C803" s="20">
        <v>2880000</v>
      </c>
      <c r="D803" s="4"/>
      <c r="E803" s="4"/>
      <c r="F803" s="460"/>
      <c r="G803" s="360"/>
      <c r="H803" s="50"/>
      <c r="I803" s="461">
        <f>H803+G803</f>
        <v>0</v>
      </c>
      <c r="J803" s="462">
        <f>C803-I803</f>
        <v>2880000</v>
      </c>
      <c r="K803" s="397">
        <f t="shared" si="333"/>
        <v>0</v>
      </c>
    </row>
    <row r="804" spans="1:11" ht="14.1" customHeight="1" x14ac:dyDescent="0.25">
      <c r="A804" s="587"/>
      <c r="B804" s="95"/>
      <c r="C804" s="20"/>
      <c r="D804" s="4"/>
      <c r="E804" s="4"/>
      <c r="F804" s="460"/>
      <c r="G804" s="360"/>
      <c r="H804" s="50"/>
      <c r="I804" s="461"/>
      <c r="J804" s="462"/>
      <c r="K804" s="413"/>
    </row>
    <row r="805" spans="1:11" ht="14.1" customHeight="1" x14ac:dyDescent="0.25">
      <c r="A805" s="91"/>
      <c r="B805" s="91"/>
      <c r="C805" s="35"/>
      <c r="D805" s="96"/>
      <c r="E805" s="96"/>
      <c r="F805" s="96"/>
      <c r="G805" s="96"/>
      <c r="H805" s="37"/>
      <c r="I805" s="37"/>
      <c r="J805" s="38"/>
      <c r="K805" s="39"/>
    </row>
    <row r="806" spans="1:11" ht="14.1" customHeight="1" x14ac:dyDescent="0.25">
      <c r="A806" s="93"/>
      <c r="B806" s="93"/>
      <c r="C806" s="41"/>
      <c r="D806" s="97"/>
      <c r="E806" s="97"/>
      <c r="F806" s="97"/>
      <c r="G806" s="97"/>
      <c r="H806" s="43"/>
      <c r="I806" s="43"/>
      <c r="J806" s="44"/>
      <c r="K806" s="45"/>
    </row>
    <row r="807" spans="1:11" ht="14.1" customHeight="1" x14ac:dyDescent="0.25">
      <c r="A807" s="93"/>
      <c r="B807" s="93"/>
      <c r="C807" s="41"/>
      <c r="D807" s="97"/>
      <c r="E807" s="97"/>
      <c r="F807" s="97"/>
      <c r="G807" s="97"/>
      <c r="H807" s="43"/>
      <c r="I807" s="43"/>
      <c r="J807" s="44"/>
      <c r="K807" s="45"/>
    </row>
    <row r="808" spans="1:11" ht="14.1" customHeight="1" x14ac:dyDescent="0.25">
      <c r="A808" s="93"/>
      <c r="B808" s="93"/>
      <c r="C808" s="41"/>
      <c r="D808" s="97"/>
      <c r="E808" s="97"/>
      <c r="F808" s="97"/>
      <c r="G808" s="97"/>
      <c r="H808" s="43"/>
      <c r="I808" s="43"/>
      <c r="J808" s="44"/>
      <c r="K808" s="45"/>
    </row>
    <row r="809" spans="1:11" ht="14.1" customHeight="1" x14ac:dyDescent="0.25">
      <c r="A809" s="93"/>
      <c r="B809" s="93"/>
      <c r="C809" s="41"/>
      <c r="D809" s="97"/>
      <c r="E809" s="97"/>
      <c r="F809" s="97"/>
      <c r="G809" s="97"/>
      <c r="H809" s="43"/>
      <c r="I809" s="43"/>
      <c r="J809" s="44"/>
      <c r="K809" s="45"/>
    </row>
    <row r="810" spans="1:11" ht="14.1" customHeight="1" x14ac:dyDescent="0.25">
      <c r="A810" s="93"/>
      <c r="B810" s="93"/>
      <c r="C810" s="41"/>
      <c r="D810" s="97"/>
      <c r="E810" s="97"/>
      <c r="F810" s="97"/>
      <c r="G810" s="97"/>
      <c r="H810" s="43"/>
      <c r="I810" s="43"/>
      <c r="J810" s="44"/>
      <c r="K810" s="45"/>
    </row>
    <row r="811" spans="1:11" ht="14.1" customHeight="1" x14ac:dyDescent="0.25">
      <c r="A811" s="93"/>
      <c r="B811" s="93"/>
      <c r="C811" s="41"/>
      <c r="D811" s="97"/>
      <c r="E811" s="97"/>
      <c r="F811" s="97"/>
      <c r="G811" s="97"/>
      <c r="H811" s="43"/>
      <c r="I811" s="43"/>
      <c r="J811" s="44"/>
      <c r="K811" s="45"/>
    </row>
    <row r="812" spans="1:11" ht="14.1" customHeight="1" x14ac:dyDescent="0.25">
      <c r="A812" s="93"/>
      <c r="B812" s="93"/>
      <c r="C812" s="41"/>
      <c r="D812" s="97"/>
      <c r="E812" s="97"/>
      <c r="F812" s="97"/>
      <c r="G812" s="97"/>
      <c r="H812" s="43"/>
      <c r="I812" s="43"/>
      <c r="J812" s="44"/>
      <c r="K812" s="45">
        <v>9</v>
      </c>
    </row>
    <row r="813" spans="1:11" ht="14.1" customHeight="1" x14ac:dyDescent="0.25">
      <c r="A813" s="321" t="s">
        <v>740</v>
      </c>
      <c r="B813" s="322">
        <v>2</v>
      </c>
      <c r="C813" s="323" t="s">
        <v>741</v>
      </c>
      <c r="D813" s="323" t="s">
        <v>742</v>
      </c>
      <c r="E813" s="323" t="s">
        <v>743</v>
      </c>
      <c r="F813" s="324" t="s">
        <v>744</v>
      </c>
      <c r="G813" s="325">
        <v>7</v>
      </c>
      <c r="H813" s="326">
        <v>8</v>
      </c>
      <c r="I813" s="327">
        <v>9</v>
      </c>
      <c r="J813" s="328">
        <v>10</v>
      </c>
      <c r="K813" s="329">
        <v>11</v>
      </c>
    </row>
    <row r="814" spans="1:11" ht="14.1" customHeight="1" x14ac:dyDescent="0.25">
      <c r="A814" s="593" t="s">
        <v>398</v>
      </c>
      <c r="B814" s="98" t="s">
        <v>399</v>
      </c>
      <c r="C814" s="99">
        <f t="shared" ref="C814:J814" si="353">C815+C828</f>
        <v>11500000</v>
      </c>
      <c r="D814" s="99">
        <f t="shared" si="353"/>
        <v>0</v>
      </c>
      <c r="E814" s="99">
        <f t="shared" si="353"/>
        <v>0</v>
      </c>
      <c r="F814" s="594">
        <f t="shared" si="353"/>
        <v>0</v>
      </c>
      <c r="G814" s="595">
        <f t="shared" si="353"/>
        <v>0</v>
      </c>
      <c r="H814" s="99">
        <f t="shared" si="353"/>
        <v>0</v>
      </c>
      <c r="I814" s="596">
        <f t="shared" si="353"/>
        <v>0</v>
      </c>
      <c r="J814" s="597">
        <f t="shared" si="353"/>
        <v>11500000</v>
      </c>
      <c r="K814" s="598">
        <f>I814/C814*100</f>
        <v>0</v>
      </c>
    </row>
    <row r="815" spans="1:11" ht="14.1" customHeight="1" thickBot="1" x14ac:dyDescent="0.3">
      <c r="A815" s="423" t="s">
        <v>400</v>
      </c>
      <c r="B815" s="100" t="s">
        <v>401</v>
      </c>
      <c r="C815" s="27">
        <f>C816</f>
        <v>10000000</v>
      </c>
      <c r="D815" s="27">
        <f t="shared" ref="D815:J815" si="354">D816</f>
        <v>0</v>
      </c>
      <c r="E815" s="27">
        <f t="shared" si="354"/>
        <v>0</v>
      </c>
      <c r="F815" s="424">
        <f t="shared" si="354"/>
        <v>0</v>
      </c>
      <c r="G815" s="425">
        <f t="shared" si="354"/>
        <v>0</v>
      </c>
      <c r="H815" s="27">
        <f t="shared" si="354"/>
        <v>0</v>
      </c>
      <c r="I815" s="426">
        <f t="shared" si="354"/>
        <v>0</v>
      </c>
      <c r="J815" s="427">
        <f t="shared" si="354"/>
        <v>10000000</v>
      </c>
      <c r="K815" s="428">
        <f t="shared" ref="K815:K820" si="355">I815/C815*100</f>
        <v>0</v>
      </c>
    </row>
    <row r="816" spans="1:11" ht="14.1" customHeight="1" thickBot="1" x14ac:dyDescent="0.3">
      <c r="A816" s="599" t="s">
        <v>402</v>
      </c>
      <c r="B816" s="28" t="s">
        <v>54</v>
      </c>
      <c r="C816" s="29">
        <f>C817+C819+C822+C825</f>
        <v>10000000</v>
      </c>
      <c r="D816" s="29">
        <f t="shared" ref="D816:J816" si="356">D817+D819+D822+D825</f>
        <v>0</v>
      </c>
      <c r="E816" s="29">
        <f t="shared" si="356"/>
        <v>0</v>
      </c>
      <c r="F816" s="430">
        <f t="shared" si="356"/>
        <v>0</v>
      </c>
      <c r="G816" s="431">
        <f t="shared" si="356"/>
        <v>0</v>
      </c>
      <c r="H816" s="29">
        <f t="shared" si="356"/>
        <v>0</v>
      </c>
      <c r="I816" s="432">
        <f t="shared" si="356"/>
        <v>0</v>
      </c>
      <c r="J816" s="433">
        <f t="shared" si="356"/>
        <v>10000000</v>
      </c>
      <c r="K816" s="434">
        <f t="shared" si="355"/>
        <v>0</v>
      </c>
    </row>
    <row r="817" spans="1:11" ht="14.1" customHeight="1" x14ac:dyDescent="0.25">
      <c r="A817" s="600" t="s">
        <v>403</v>
      </c>
      <c r="B817" s="30" t="s">
        <v>56</v>
      </c>
      <c r="C817" s="31">
        <f>C818</f>
        <v>2150000</v>
      </c>
      <c r="D817" s="31">
        <f t="shared" ref="D817:J817" si="357">D818</f>
        <v>0</v>
      </c>
      <c r="E817" s="31">
        <f t="shared" si="357"/>
        <v>0</v>
      </c>
      <c r="F817" s="436">
        <f t="shared" si="357"/>
        <v>0</v>
      </c>
      <c r="G817" s="437">
        <f t="shared" si="357"/>
        <v>0</v>
      </c>
      <c r="H817" s="31">
        <f t="shared" si="357"/>
        <v>0</v>
      </c>
      <c r="I817" s="438">
        <f t="shared" si="357"/>
        <v>0</v>
      </c>
      <c r="J817" s="439">
        <f t="shared" si="357"/>
        <v>2150000</v>
      </c>
      <c r="K817" s="440">
        <f t="shared" si="355"/>
        <v>0</v>
      </c>
    </row>
    <row r="818" spans="1:11" ht="14.1" customHeight="1" x14ac:dyDescent="0.25">
      <c r="A818" s="601" t="s">
        <v>404</v>
      </c>
      <c r="B818" s="13" t="s">
        <v>58</v>
      </c>
      <c r="C818" s="14">
        <v>2150000</v>
      </c>
      <c r="D818" s="32"/>
      <c r="E818" s="32"/>
      <c r="F818" s="442"/>
      <c r="G818" s="398"/>
      <c r="H818" s="15"/>
      <c r="I818" s="466">
        <f>H818+G818</f>
        <v>0</v>
      </c>
      <c r="J818" s="396">
        <f>C818-I818</f>
        <v>2150000</v>
      </c>
      <c r="K818" s="397">
        <f t="shared" si="355"/>
        <v>0</v>
      </c>
    </row>
    <row r="819" spans="1:11" ht="14.1" customHeight="1" x14ac:dyDescent="0.25">
      <c r="A819" s="601" t="s">
        <v>405</v>
      </c>
      <c r="B819" s="13" t="s">
        <v>61</v>
      </c>
      <c r="C819" s="14">
        <f>C820+C821</f>
        <v>750000</v>
      </c>
      <c r="D819" s="14">
        <f t="shared" ref="D819:J819" si="358">D820+D821</f>
        <v>0</v>
      </c>
      <c r="E819" s="14">
        <f t="shared" si="358"/>
        <v>0</v>
      </c>
      <c r="F819" s="443">
        <f t="shared" si="358"/>
        <v>0</v>
      </c>
      <c r="G819" s="444">
        <f t="shared" si="358"/>
        <v>0</v>
      </c>
      <c r="H819" s="14">
        <f t="shared" si="358"/>
        <v>0</v>
      </c>
      <c r="I819" s="445">
        <f t="shared" si="358"/>
        <v>0</v>
      </c>
      <c r="J819" s="446">
        <f t="shared" si="358"/>
        <v>750000</v>
      </c>
      <c r="K819" s="397">
        <f t="shared" si="355"/>
        <v>0</v>
      </c>
    </row>
    <row r="820" spans="1:11" ht="14.1" customHeight="1" x14ac:dyDescent="0.25">
      <c r="A820" s="601" t="s">
        <v>408</v>
      </c>
      <c r="B820" s="13" t="s">
        <v>81</v>
      </c>
      <c r="C820" s="14">
        <v>450000</v>
      </c>
      <c r="D820" s="32"/>
      <c r="E820" s="32"/>
      <c r="F820" s="442"/>
      <c r="G820" s="398"/>
      <c r="H820" s="15"/>
      <c r="I820" s="466">
        <f>H820+G820</f>
        <v>0</v>
      </c>
      <c r="J820" s="396">
        <f>C820-I820</f>
        <v>450000</v>
      </c>
      <c r="K820" s="397">
        <f t="shared" si="355"/>
        <v>0</v>
      </c>
    </row>
    <row r="821" spans="1:11" ht="14.1" customHeight="1" x14ac:dyDescent="0.25">
      <c r="A821" s="601" t="s">
        <v>785</v>
      </c>
      <c r="B821" s="13" t="s">
        <v>409</v>
      </c>
      <c r="C821" s="14">
        <v>300000</v>
      </c>
      <c r="D821" s="32"/>
      <c r="E821" s="32"/>
      <c r="F821" s="442"/>
      <c r="G821" s="398"/>
      <c r="H821" s="15"/>
      <c r="I821" s="466"/>
      <c r="J821" s="396">
        <f>C821-I821</f>
        <v>300000</v>
      </c>
      <c r="K821" s="397"/>
    </row>
    <row r="822" spans="1:11" ht="14.1" customHeight="1" x14ac:dyDescent="0.25">
      <c r="A822" s="601" t="s">
        <v>410</v>
      </c>
      <c r="B822" s="13" t="s">
        <v>65</v>
      </c>
      <c r="C822" s="14">
        <f>C823+C824</f>
        <v>5000000</v>
      </c>
      <c r="D822" s="14">
        <f t="shared" ref="D822:J822" si="359">D823+D824</f>
        <v>0</v>
      </c>
      <c r="E822" s="14">
        <f t="shared" si="359"/>
        <v>0</v>
      </c>
      <c r="F822" s="443">
        <f t="shared" si="359"/>
        <v>0</v>
      </c>
      <c r="G822" s="444">
        <f t="shared" si="359"/>
        <v>0</v>
      </c>
      <c r="H822" s="14">
        <f t="shared" si="359"/>
        <v>0</v>
      </c>
      <c r="I822" s="445">
        <f t="shared" si="359"/>
        <v>0</v>
      </c>
      <c r="J822" s="446">
        <f t="shared" si="359"/>
        <v>5000000</v>
      </c>
      <c r="K822" s="397">
        <f t="shared" ref="K822:K842" si="360">I822/C822*100</f>
        <v>0</v>
      </c>
    </row>
    <row r="823" spans="1:11" ht="14.1" customHeight="1" x14ac:dyDescent="0.25">
      <c r="A823" s="601" t="s">
        <v>411</v>
      </c>
      <c r="B823" s="13" t="s">
        <v>67</v>
      </c>
      <c r="C823" s="14">
        <v>2250000</v>
      </c>
      <c r="D823" s="32"/>
      <c r="E823" s="32"/>
      <c r="F823" s="442"/>
      <c r="G823" s="354"/>
      <c r="H823" s="15"/>
      <c r="I823" s="395">
        <f>H823+G823</f>
        <v>0</v>
      </c>
      <c r="J823" s="396">
        <f>C823-I823</f>
        <v>2250000</v>
      </c>
      <c r="K823" s="397">
        <f t="shared" si="360"/>
        <v>0</v>
      </c>
    </row>
    <row r="824" spans="1:11" ht="14.1" customHeight="1" x14ac:dyDescent="0.25">
      <c r="A824" s="601" t="s">
        <v>412</v>
      </c>
      <c r="B824" s="13" t="s">
        <v>413</v>
      </c>
      <c r="C824" s="20">
        <v>2750000</v>
      </c>
      <c r="D824" s="3"/>
      <c r="E824" s="3"/>
      <c r="F824" s="359"/>
      <c r="G824" s="360"/>
      <c r="H824" s="50"/>
      <c r="I824" s="461"/>
      <c r="J824" s="396">
        <f>C824-I824</f>
        <v>2750000</v>
      </c>
      <c r="K824" s="397">
        <f t="shared" si="360"/>
        <v>0</v>
      </c>
    </row>
    <row r="825" spans="1:11" ht="14.1" customHeight="1" x14ac:dyDescent="0.25">
      <c r="A825" s="601" t="s">
        <v>414</v>
      </c>
      <c r="B825" s="19" t="s">
        <v>415</v>
      </c>
      <c r="C825" s="20">
        <f>C826+C827</f>
        <v>2100000</v>
      </c>
      <c r="D825" s="20">
        <f t="shared" ref="D825:J825" si="361">D826+D827</f>
        <v>0</v>
      </c>
      <c r="E825" s="20">
        <f t="shared" si="361"/>
        <v>0</v>
      </c>
      <c r="F825" s="589">
        <f t="shared" si="361"/>
        <v>0</v>
      </c>
      <c r="G825" s="590">
        <f t="shared" si="361"/>
        <v>0</v>
      </c>
      <c r="H825" s="20">
        <f t="shared" si="361"/>
        <v>0</v>
      </c>
      <c r="I825" s="591">
        <f t="shared" si="361"/>
        <v>0</v>
      </c>
      <c r="J825" s="592">
        <f t="shared" si="361"/>
        <v>2100000</v>
      </c>
      <c r="K825" s="397">
        <f t="shared" si="360"/>
        <v>0</v>
      </c>
    </row>
    <row r="826" spans="1:11" ht="14.1" customHeight="1" x14ac:dyDescent="0.25">
      <c r="A826" s="601" t="s">
        <v>416</v>
      </c>
      <c r="B826" s="19" t="s">
        <v>417</v>
      </c>
      <c r="C826" s="20">
        <v>1500000</v>
      </c>
      <c r="D826" s="3"/>
      <c r="E826" s="3"/>
      <c r="F826" s="359"/>
      <c r="G826" s="360"/>
      <c r="H826" s="50"/>
      <c r="I826" s="461"/>
      <c r="J826" s="462">
        <f>C826-I826</f>
        <v>1500000</v>
      </c>
      <c r="K826" s="397">
        <f t="shared" si="360"/>
        <v>0</v>
      </c>
    </row>
    <row r="827" spans="1:11" ht="14.1" customHeight="1" x14ac:dyDescent="0.25">
      <c r="A827" s="601" t="s">
        <v>418</v>
      </c>
      <c r="B827" s="19" t="s">
        <v>419</v>
      </c>
      <c r="C827" s="20">
        <v>600000</v>
      </c>
      <c r="D827" s="3"/>
      <c r="E827" s="3"/>
      <c r="F827" s="359"/>
      <c r="G827" s="360"/>
      <c r="H827" s="50"/>
      <c r="I827" s="461"/>
      <c r="J827" s="462">
        <f>C827-I827</f>
        <v>600000</v>
      </c>
      <c r="K827" s="397">
        <f t="shared" si="360"/>
        <v>0</v>
      </c>
    </row>
    <row r="828" spans="1:11" ht="14.1" customHeight="1" thickBot="1" x14ac:dyDescent="0.3">
      <c r="A828" s="423" t="s">
        <v>420</v>
      </c>
      <c r="B828" s="100" t="s">
        <v>837</v>
      </c>
      <c r="C828" s="27">
        <f>C829</f>
        <v>1500000</v>
      </c>
      <c r="D828" s="27">
        <f t="shared" ref="D828:J828" si="362">D829</f>
        <v>0</v>
      </c>
      <c r="E828" s="27">
        <f t="shared" si="362"/>
        <v>0</v>
      </c>
      <c r="F828" s="424">
        <f t="shared" si="362"/>
        <v>0</v>
      </c>
      <c r="G828" s="463">
        <f t="shared" si="362"/>
        <v>0</v>
      </c>
      <c r="H828" s="52">
        <f t="shared" si="362"/>
        <v>0</v>
      </c>
      <c r="I828" s="464">
        <f t="shared" si="362"/>
        <v>0</v>
      </c>
      <c r="J828" s="465">
        <f t="shared" si="362"/>
        <v>1500000</v>
      </c>
      <c r="K828" s="428">
        <f t="shared" si="360"/>
        <v>0</v>
      </c>
    </row>
    <row r="829" spans="1:11" ht="14.1" customHeight="1" thickBot="1" x14ac:dyDescent="0.3">
      <c r="A829" s="599" t="s">
        <v>422</v>
      </c>
      <c r="B829" s="28" t="s">
        <v>54</v>
      </c>
      <c r="C829" s="29">
        <f>C830+C832+C834</f>
        <v>1500000</v>
      </c>
      <c r="D829" s="29">
        <f t="shared" ref="D829:J829" si="363">D830+D832+D834</f>
        <v>0</v>
      </c>
      <c r="E829" s="29">
        <f t="shared" si="363"/>
        <v>0</v>
      </c>
      <c r="F829" s="430">
        <f t="shared" si="363"/>
        <v>0</v>
      </c>
      <c r="G829" s="431">
        <f t="shared" si="363"/>
        <v>0</v>
      </c>
      <c r="H829" s="29">
        <f t="shared" si="363"/>
        <v>0</v>
      </c>
      <c r="I829" s="432">
        <f t="shared" si="363"/>
        <v>0</v>
      </c>
      <c r="J829" s="433">
        <f t="shared" si="363"/>
        <v>1500000</v>
      </c>
      <c r="K829" s="434">
        <f t="shared" si="360"/>
        <v>0</v>
      </c>
    </row>
    <row r="830" spans="1:11" ht="14.1" customHeight="1" x14ac:dyDescent="0.25">
      <c r="A830" s="600" t="s">
        <v>423</v>
      </c>
      <c r="B830" s="30" t="s">
        <v>56</v>
      </c>
      <c r="C830" s="31">
        <f>C831</f>
        <v>40000</v>
      </c>
      <c r="D830" s="31">
        <f t="shared" ref="D830:J830" si="364">D831</f>
        <v>0</v>
      </c>
      <c r="E830" s="31">
        <f t="shared" si="364"/>
        <v>0</v>
      </c>
      <c r="F830" s="436">
        <f t="shared" si="364"/>
        <v>0</v>
      </c>
      <c r="G830" s="437">
        <f t="shared" si="364"/>
        <v>0</v>
      </c>
      <c r="H830" s="31">
        <f t="shared" si="364"/>
        <v>0</v>
      </c>
      <c r="I830" s="438">
        <f t="shared" si="364"/>
        <v>0</v>
      </c>
      <c r="J830" s="439">
        <f t="shared" si="364"/>
        <v>40000</v>
      </c>
      <c r="K830" s="440">
        <f t="shared" si="360"/>
        <v>0</v>
      </c>
    </row>
    <row r="831" spans="1:11" ht="14.1" customHeight="1" x14ac:dyDescent="0.25">
      <c r="A831" s="601" t="s">
        <v>424</v>
      </c>
      <c r="B831" s="13" t="s">
        <v>58</v>
      </c>
      <c r="C831" s="14">
        <v>40000</v>
      </c>
      <c r="D831" s="32"/>
      <c r="E831" s="32"/>
      <c r="F831" s="442"/>
      <c r="G831" s="354"/>
      <c r="H831" s="15"/>
      <c r="I831" s="395">
        <f>H831+G831</f>
        <v>0</v>
      </c>
      <c r="J831" s="396">
        <f>C831-I831</f>
        <v>40000</v>
      </c>
      <c r="K831" s="397">
        <f t="shared" si="360"/>
        <v>0</v>
      </c>
    </row>
    <row r="832" spans="1:11" ht="14.1" customHeight="1" x14ac:dyDescent="0.25">
      <c r="A832" s="601" t="s">
        <v>425</v>
      </c>
      <c r="B832" s="13" t="s">
        <v>61</v>
      </c>
      <c r="C832" s="14">
        <f>C833</f>
        <v>50000</v>
      </c>
      <c r="D832" s="14">
        <f t="shared" ref="D832:J832" si="365">D833</f>
        <v>0</v>
      </c>
      <c r="E832" s="14">
        <f t="shared" si="365"/>
        <v>0</v>
      </c>
      <c r="F832" s="443">
        <f t="shared" si="365"/>
        <v>0</v>
      </c>
      <c r="G832" s="444">
        <f t="shared" si="365"/>
        <v>0</v>
      </c>
      <c r="H832" s="14">
        <f t="shared" si="365"/>
        <v>0</v>
      </c>
      <c r="I832" s="445">
        <f t="shared" si="365"/>
        <v>0</v>
      </c>
      <c r="J832" s="446">
        <f t="shared" si="365"/>
        <v>50000</v>
      </c>
      <c r="K832" s="397">
        <f t="shared" si="360"/>
        <v>0</v>
      </c>
    </row>
    <row r="833" spans="1:11" ht="14.1" customHeight="1" x14ac:dyDescent="0.25">
      <c r="A833" s="601" t="s">
        <v>426</v>
      </c>
      <c r="B833" s="13" t="s">
        <v>81</v>
      </c>
      <c r="C833" s="14">
        <v>50000</v>
      </c>
      <c r="D833" s="32"/>
      <c r="E833" s="32"/>
      <c r="F833" s="442"/>
      <c r="G833" s="398"/>
      <c r="H833" s="15"/>
      <c r="I833" s="395">
        <f>H833+G833</f>
        <v>0</v>
      </c>
      <c r="J833" s="396">
        <f>C833-I833</f>
        <v>50000</v>
      </c>
      <c r="K833" s="397">
        <f t="shared" si="360"/>
        <v>0</v>
      </c>
    </row>
    <row r="834" spans="1:11" ht="14.1" customHeight="1" x14ac:dyDescent="0.25">
      <c r="A834" s="601" t="s">
        <v>427</v>
      </c>
      <c r="B834" s="13" t="s">
        <v>65</v>
      </c>
      <c r="C834" s="14">
        <f>C835</f>
        <v>1410000</v>
      </c>
      <c r="D834" s="14">
        <f t="shared" ref="D834:J834" si="366">D835</f>
        <v>0</v>
      </c>
      <c r="E834" s="14">
        <f t="shared" si="366"/>
        <v>0</v>
      </c>
      <c r="F834" s="443">
        <f t="shared" si="366"/>
        <v>0</v>
      </c>
      <c r="G834" s="444">
        <f t="shared" si="366"/>
        <v>0</v>
      </c>
      <c r="H834" s="14">
        <f t="shared" si="366"/>
        <v>0</v>
      </c>
      <c r="I834" s="445">
        <f t="shared" si="366"/>
        <v>0</v>
      </c>
      <c r="J834" s="446">
        <f t="shared" si="366"/>
        <v>1410000</v>
      </c>
      <c r="K834" s="397">
        <f t="shared" si="360"/>
        <v>0</v>
      </c>
    </row>
    <row r="835" spans="1:11" ht="14.1" customHeight="1" x14ac:dyDescent="0.25">
      <c r="A835" s="601" t="s">
        <v>428</v>
      </c>
      <c r="B835" s="13" t="s">
        <v>67</v>
      </c>
      <c r="C835" s="14">
        <v>1410000</v>
      </c>
      <c r="D835" s="32"/>
      <c r="E835" s="32"/>
      <c r="F835" s="442"/>
      <c r="G835" s="398"/>
      <c r="H835" s="15"/>
      <c r="I835" s="395">
        <f>H835+G835</f>
        <v>0</v>
      </c>
      <c r="J835" s="396">
        <f>C835-I835</f>
        <v>1410000</v>
      </c>
      <c r="K835" s="397">
        <f t="shared" si="360"/>
        <v>0</v>
      </c>
    </row>
    <row r="836" spans="1:11" ht="14.1" customHeight="1" thickBot="1" x14ac:dyDescent="0.3">
      <c r="A836" s="448" t="s">
        <v>429</v>
      </c>
      <c r="B836" s="101" t="s">
        <v>430</v>
      </c>
      <c r="C836" s="47">
        <f t="shared" ref="C836:J836" si="367">C837+C846+C858+C869</f>
        <v>15300000</v>
      </c>
      <c r="D836" s="47">
        <f t="shared" si="367"/>
        <v>0</v>
      </c>
      <c r="E836" s="47">
        <f t="shared" si="367"/>
        <v>0</v>
      </c>
      <c r="F836" s="449">
        <f t="shared" si="367"/>
        <v>0</v>
      </c>
      <c r="G836" s="450">
        <f t="shared" si="367"/>
        <v>0</v>
      </c>
      <c r="H836" s="48">
        <f t="shared" si="367"/>
        <v>0</v>
      </c>
      <c r="I836" s="451">
        <f t="shared" si="367"/>
        <v>0</v>
      </c>
      <c r="J836" s="452">
        <f t="shared" si="367"/>
        <v>15300000</v>
      </c>
      <c r="K836" s="598">
        <f t="shared" si="360"/>
        <v>0</v>
      </c>
    </row>
    <row r="837" spans="1:11" ht="14.1" customHeight="1" thickBot="1" x14ac:dyDescent="0.3">
      <c r="A837" s="423" t="s">
        <v>431</v>
      </c>
      <c r="B837" s="100" t="s">
        <v>432</v>
      </c>
      <c r="C837" s="27">
        <f>C838</f>
        <v>4900000</v>
      </c>
      <c r="D837" s="27">
        <f t="shared" ref="D837:J837" si="368">D838</f>
        <v>0</v>
      </c>
      <c r="E837" s="27">
        <f t="shared" si="368"/>
        <v>0</v>
      </c>
      <c r="F837" s="424">
        <f t="shared" si="368"/>
        <v>0</v>
      </c>
      <c r="G837" s="463">
        <f t="shared" si="368"/>
        <v>0</v>
      </c>
      <c r="H837" s="52">
        <f t="shared" si="368"/>
        <v>0</v>
      </c>
      <c r="I837" s="464">
        <f t="shared" si="368"/>
        <v>0</v>
      </c>
      <c r="J837" s="465">
        <f t="shared" si="368"/>
        <v>4900000</v>
      </c>
      <c r="K837" s="489">
        <f t="shared" si="360"/>
        <v>0</v>
      </c>
    </row>
    <row r="838" spans="1:11" ht="14.1" customHeight="1" thickBot="1" x14ac:dyDescent="0.3">
      <c r="A838" s="599" t="s">
        <v>433</v>
      </c>
      <c r="B838" s="28" t="s">
        <v>54</v>
      </c>
      <c r="C838" s="29">
        <f>C839+C841+C844</f>
        <v>4900000</v>
      </c>
      <c r="D838" s="29">
        <f t="shared" ref="D838:J838" si="369">D839+D841+D844</f>
        <v>0</v>
      </c>
      <c r="E838" s="29">
        <f t="shared" si="369"/>
        <v>0</v>
      </c>
      <c r="F838" s="430">
        <f t="shared" si="369"/>
        <v>0</v>
      </c>
      <c r="G838" s="431">
        <f t="shared" si="369"/>
        <v>0</v>
      </c>
      <c r="H838" s="29">
        <f t="shared" si="369"/>
        <v>0</v>
      </c>
      <c r="I838" s="432">
        <f t="shared" si="369"/>
        <v>0</v>
      </c>
      <c r="J838" s="433">
        <f t="shared" si="369"/>
        <v>4900000</v>
      </c>
      <c r="K838" s="440">
        <f t="shared" si="360"/>
        <v>0</v>
      </c>
    </row>
    <row r="839" spans="1:11" ht="14.1" customHeight="1" x14ac:dyDescent="0.25">
      <c r="A839" s="600" t="s">
        <v>434</v>
      </c>
      <c r="B839" s="30" t="s">
        <v>56</v>
      </c>
      <c r="C839" s="31">
        <f>C840</f>
        <v>785000</v>
      </c>
      <c r="D839" s="31">
        <f t="shared" ref="D839:J839" si="370">D840</f>
        <v>0</v>
      </c>
      <c r="E839" s="31">
        <f t="shared" si="370"/>
        <v>0</v>
      </c>
      <c r="F839" s="436">
        <f t="shared" si="370"/>
        <v>0</v>
      </c>
      <c r="G839" s="437">
        <f t="shared" si="370"/>
        <v>0</v>
      </c>
      <c r="H839" s="31">
        <f t="shared" si="370"/>
        <v>0</v>
      </c>
      <c r="I839" s="438">
        <f t="shared" si="370"/>
        <v>0</v>
      </c>
      <c r="J839" s="439">
        <f t="shared" si="370"/>
        <v>785000</v>
      </c>
      <c r="K839" s="397">
        <f t="shared" si="360"/>
        <v>0</v>
      </c>
    </row>
    <row r="840" spans="1:11" ht="14.1" customHeight="1" x14ac:dyDescent="0.25">
      <c r="A840" s="601" t="s">
        <v>435</v>
      </c>
      <c r="B840" s="13" t="s">
        <v>58</v>
      </c>
      <c r="C840" s="14">
        <v>785000</v>
      </c>
      <c r="D840" s="32"/>
      <c r="E840" s="32"/>
      <c r="F840" s="442"/>
      <c r="G840" s="354"/>
      <c r="H840" s="2"/>
      <c r="I840" s="395">
        <f>H840+G840</f>
        <v>0</v>
      </c>
      <c r="J840" s="396">
        <f>C840-I840</f>
        <v>785000</v>
      </c>
      <c r="K840" s="397">
        <f t="shared" si="360"/>
        <v>0</v>
      </c>
    </row>
    <row r="841" spans="1:11" ht="14.1" customHeight="1" x14ac:dyDescent="0.25">
      <c r="A841" s="601" t="s">
        <v>436</v>
      </c>
      <c r="B841" s="13" t="s">
        <v>61</v>
      </c>
      <c r="C841" s="14">
        <f>C842+C843</f>
        <v>290000</v>
      </c>
      <c r="D841" s="14">
        <f t="shared" ref="D841:J841" si="371">D842+D843</f>
        <v>0</v>
      </c>
      <c r="E841" s="14">
        <f t="shared" si="371"/>
        <v>0</v>
      </c>
      <c r="F841" s="443">
        <f t="shared" si="371"/>
        <v>0</v>
      </c>
      <c r="G841" s="444">
        <f t="shared" si="371"/>
        <v>0</v>
      </c>
      <c r="H841" s="14">
        <f t="shared" si="371"/>
        <v>0</v>
      </c>
      <c r="I841" s="445">
        <f t="shared" si="371"/>
        <v>0</v>
      </c>
      <c r="J841" s="446">
        <f t="shared" si="371"/>
        <v>290000</v>
      </c>
      <c r="K841" s="397">
        <f t="shared" si="360"/>
        <v>0</v>
      </c>
    </row>
    <row r="842" spans="1:11" ht="14.1" customHeight="1" x14ac:dyDescent="0.25">
      <c r="A842" s="601" t="s">
        <v>437</v>
      </c>
      <c r="B842" s="13" t="s">
        <v>81</v>
      </c>
      <c r="C842" s="14">
        <v>90000</v>
      </c>
      <c r="D842" s="32"/>
      <c r="E842" s="32"/>
      <c r="F842" s="442"/>
      <c r="G842" s="354"/>
      <c r="H842" s="2"/>
      <c r="I842" s="395">
        <f>H842+G842</f>
        <v>0</v>
      </c>
      <c r="J842" s="396">
        <f>C842-I842</f>
        <v>90000</v>
      </c>
      <c r="K842" s="397">
        <f t="shared" si="360"/>
        <v>0</v>
      </c>
    </row>
    <row r="843" spans="1:11" ht="14.1" customHeight="1" x14ac:dyDescent="0.25">
      <c r="A843" s="601" t="s">
        <v>438</v>
      </c>
      <c r="B843" s="13" t="s">
        <v>100</v>
      </c>
      <c r="C843" s="14">
        <v>200000</v>
      </c>
      <c r="D843" s="32"/>
      <c r="E843" s="32"/>
      <c r="F843" s="442"/>
      <c r="G843" s="354"/>
      <c r="H843" s="2"/>
      <c r="I843" s="395"/>
      <c r="J843" s="396">
        <f>C843-I843</f>
        <v>200000</v>
      </c>
      <c r="K843" s="397"/>
    </row>
    <row r="844" spans="1:11" ht="14.1" customHeight="1" x14ac:dyDescent="0.25">
      <c r="A844" s="601" t="s">
        <v>439</v>
      </c>
      <c r="B844" s="13" t="s">
        <v>65</v>
      </c>
      <c r="C844" s="14">
        <f>C845</f>
        <v>3825000</v>
      </c>
      <c r="D844" s="14">
        <f t="shared" ref="D844:J844" si="372">D845</f>
        <v>0</v>
      </c>
      <c r="E844" s="14">
        <f t="shared" si="372"/>
        <v>0</v>
      </c>
      <c r="F844" s="443">
        <f t="shared" si="372"/>
        <v>0</v>
      </c>
      <c r="G844" s="444">
        <f t="shared" si="372"/>
        <v>0</v>
      </c>
      <c r="H844" s="14">
        <f t="shared" si="372"/>
        <v>0</v>
      </c>
      <c r="I844" s="602">
        <f t="shared" si="372"/>
        <v>0</v>
      </c>
      <c r="J844" s="446">
        <f t="shared" si="372"/>
        <v>3825000</v>
      </c>
      <c r="K844" s="397">
        <f t="shared" ref="K844:K854" si="373">I844/C844*100</f>
        <v>0</v>
      </c>
    </row>
    <row r="845" spans="1:11" ht="14.1" customHeight="1" x14ac:dyDescent="0.25">
      <c r="A845" s="603" t="s">
        <v>440</v>
      </c>
      <c r="B845" s="19" t="s">
        <v>67</v>
      </c>
      <c r="C845" s="20">
        <v>3825000</v>
      </c>
      <c r="D845" s="3"/>
      <c r="E845" s="3"/>
      <c r="F845" s="359"/>
      <c r="G845" s="360"/>
      <c r="H845" s="4"/>
      <c r="I845" s="461">
        <f>H845+G845</f>
        <v>0</v>
      </c>
      <c r="J845" s="462">
        <f>C845-I845</f>
        <v>3825000</v>
      </c>
      <c r="K845" s="413">
        <f t="shared" si="373"/>
        <v>0</v>
      </c>
    </row>
    <row r="846" spans="1:11" ht="14.1" customHeight="1" thickBot="1" x14ac:dyDescent="0.3">
      <c r="A846" s="480" t="s">
        <v>441</v>
      </c>
      <c r="B846" s="102" t="s">
        <v>442</v>
      </c>
      <c r="C846" s="103">
        <f>C847</f>
        <v>4000000</v>
      </c>
      <c r="D846" s="103">
        <f t="shared" ref="D846:J846" si="374">D847</f>
        <v>0</v>
      </c>
      <c r="E846" s="103">
        <f t="shared" si="374"/>
        <v>0</v>
      </c>
      <c r="F846" s="604">
        <f t="shared" si="374"/>
        <v>0</v>
      </c>
      <c r="G846" s="605">
        <f t="shared" si="374"/>
        <v>0</v>
      </c>
      <c r="H846" s="104">
        <f t="shared" si="374"/>
        <v>0</v>
      </c>
      <c r="I846" s="606">
        <f t="shared" si="374"/>
        <v>0</v>
      </c>
      <c r="J846" s="607">
        <f t="shared" si="374"/>
        <v>4000000</v>
      </c>
      <c r="K846" s="517">
        <f t="shared" si="373"/>
        <v>0</v>
      </c>
    </row>
    <row r="847" spans="1:11" ht="14.1" customHeight="1" thickBot="1" x14ac:dyDescent="0.3">
      <c r="A847" s="599" t="s">
        <v>443</v>
      </c>
      <c r="B847" s="28" t="s">
        <v>54</v>
      </c>
      <c r="C847" s="29">
        <f>C848+C850+C853</f>
        <v>4000000</v>
      </c>
      <c r="D847" s="29">
        <f t="shared" ref="D847:J847" si="375">D848+D850+D853</f>
        <v>0</v>
      </c>
      <c r="E847" s="29">
        <f t="shared" si="375"/>
        <v>0</v>
      </c>
      <c r="F847" s="430">
        <f t="shared" si="375"/>
        <v>0</v>
      </c>
      <c r="G847" s="431">
        <f t="shared" si="375"/>
        <v>0</v>
      </c>
      <c r="H847" s="29">
        <f t="shared" si="375"/>
        <v>0</v>
      </c>
      <c r="I847" s="432">
        <f t="shared" si="375"/>
        <v>0</v>
      </c>
      <c r="J847" s="433">
        <f t="shared" si="375"/>
        <v>4000000</v>
      </c>
      <c r="K847" s="440">
        <f t="shared" si="373"/>
        <v>0</v>
      </c>
    </row>
    <row r="848" spans="1:11" ht="14.1" customHeight="1" x14ac:dyDescent="0.25">
      <c r="A848" s="600" t="s">
        <v>444</v>
      </c>
      <c r="B848" s="30" t="s">
        <v>56</v>
      </c>
      <c r="C848" s="31">
        <f>C849</f>
        <v>350000</v>
      </c>
      <c r="D848" s="31">
        <f t="shared" ref="D848:J848" si="376">D849</f>
        <v>0</v>
      </c>
      <c r="E848" s="31">
        <f t="shared" si="376"/>
        <v>0</v>
      </c>
      <c r="F848" s="436">
        <f t="shared" si="376"/>
        <v>0</v>
      </c>
      <c r="G848" s="437">
        <f t="shared" si="376"/>
        <v>0</v>
      </c>
      <c r="H848" s="31">
        <f t="shared" si="376"/>
        <v>0</v>
      </c>
      <c r="I848" s="438">
        <f t="shared" si="376"/>
        <v>0</v>
      </c>
      <c r="J848" s="439">
        <f t="shared" si="376"/>
        <v>350000</v>
      </c>
      <c r="K848" s="397">
        <f t="shared" si="373"/>
        <v>0</v>
      </c>
    </row>
    <row r="849" spans="1:11" ht="14.1" customHeight="1" x14ac:dyDescent="0.25">
      <c r="A849" s="601" t="s">
        <v>445</v>
      </c>
      <c r="B849" s="13" t="s">
        <v>58</v>
      </c>
      <c r="C849" s="14">
        <v>350000</v>
      </c>
      <c r="D849" s="32"/>
      <c r="E849" s="32"/>
      <c r="F849" s="442"/>
      <c r="G849" s="398"/>
      <c r="H849" s="15">
        <v>0</v>
      </c>
      <c r="I849" s="466">
        <f>H849+G849</f>
        <v>0</v>
      </c>
      <c r="J849" s="396">
        <f>C849-I849</f>
        <v>350000</v>
      </c>
      <c r="K849" s="397">
        <f t="shared" si="373"/>
        <v>0</v>
      </c>
    </row>
    <row r="850" spans="1:11" ht="14.1" customHeight="1" x14ac:dyDescent="0.25">
      <c r="A850" s="601" t="s">
        <v>446</v>
      </c>
      <c r="B850" s="13" t="s">
        <v>61</v>
      </c>
      <c r="C850" s="14">
        <f>C851+C852</f>
        <v>130000</v>
      </c>
      <c r="D850" s="14">
        <f t="shared" ref="D850:J850" si="377">D851+D852</f>
        <v>0</v>
      </c>
      <c r="E850" s="14">
        <f t="shared" si="377"/>
        <v>0</v>
      </c>
      <c r="F850" s="443">
        <f t="shared" si="377"/>
        <v>0</v>
      </c>
      <c r="G850" s="444">
        <f t="shared" si="377"/>
        <v>0</v>
      </c>
      <c r="H850" s="14">
        <f t="shared" si="377"/>
        <v>0</v>
      </c>
      <c r="I850" s="445">
        <f t="shared" si="377"/>
        <v>0</v>
      </c>
      <c r="J850" s="446">
        <f t="shared" si="377"/>
        <v>130000</v>
      </c>
      <c r="K850" s="397">
        <f t="shared" si="373"/>
        <v>0</v>
      </c>
    </row>
    <row r="851" spans="1:11" ht="14.1" customHeight="1" x14ac:dyDescent="0.25">
      <c r="A851" s="601" t="s">
        <v>447</v>
      </c>
      <c r="B851" s="13" t="s">
        <v>81</v>
      </c>
      <c r="C851" s="14">
        <v>30000</v>
      </c>
      <c r="D851" s="32"/>
      <c r="E851" s="32"/>
      <c r="F851" s="442"/>
      <c r="G851" s="398"/>
      <c r="H851" s="15"/>
      <c r="I851" s="395">
        <f>H851+G851</f>
        <v>0</v>
      </c>
      <c r="J851" s="396">
        <f>C851-I851</f>
        <v>30000</v>
      </c>
      <c r="K851" s="397">
        <f t="shared" si="373"/>
        <v>0</v>
      </c>
    </row>
    <row r="852" spans="1:11" ht="14.1" customHeight="1" x14ac:dyDescent="0.25">
      <c r="A852" s="601" t="s">
        <v>786</v>
      </c>
      <c r="B852" s="13" t="s">
        <v>100</v>
      </c>
      <c r="C852" s="14">
        <v>100000</v>
      </c>
      <c r="D852" s="32"/>
      <c r="E852" s="32"/>
      <c r="F852" s="442"/>
      <c r="G852" s="398"/>
      <c r="H852" s="15"/>
      <c r="I852" s="395"/>
      <c r="J852" s="396">
        <f>C852-I852</f>
        <v>100000</v>
      </c>
      <c r="K852" s="397">
        <f t="shared" si="373"/>
        <v>0</v>
      </c>
    </row>
    <row r="853" spans="1:11" ht="14.1" customHeight="1" x14ac:dyDescent="0.25">
      <c r="A853" s="601" t="s">
        <v>448</v>
      </c>
      <c r="B853" s="13" t="s">
        <v>65</v>
      </c>
      <c r="C853" s="14">
        <f>C854</f>
        <v>3520000</v>
      </c>
      <c r="D853" s="14">
        <f t="shared" ref="D853:J853" si="378">D854</f>
        <v>0</v>
      </c>
      <c r="E853" s="14">
        <f t="shared" si="378"/>
        <v>0</v>
      </c>
      <c r="F853" s="443">
        <f t="shared" si="378"/>
        <v>0</v>
      </c>
      <c r="G853" s="444">
        <f t="shared" si="378"/>
        <v>0</v>
      </c>
      <c r="H853" s="14">
        <f t="shared" si="378"/>
        <v>0</v>
      </c>
      <c r="I853" s="445">
        <f t="shared" si="378"/>
        <v>0</v>
      </c>
      <c r="J853" s="446">
        <f t="shared" si="378"/>
        <v>3520000</v>
      </c>
      <c r="K853" s="397">
        <f t="shared" si="373"/>
        <v>0</v>
      </c>
    </row>
    <row r="854" spans="1:11" ht="14.1" customHeight="1" x14ac:dyDescent="0.25">
      <c r="A854" s="601" t="s">
        <v>449</v>
      </c>
      <c r="B854" s="13" t="s">
        <v>67</v>
      </c>
      <c r="C854" s="14">
        <v>3520000</v>
      </c>
      <c r="D854" s="32"/>
      <c r="E854" s="32"/>
      <c r="F854" s="442"/>
      <c r="G854" s="398"/>
      <c r="H854" s="15"/>
      <c r="I854" s="466">
        <f>H854+G854</f>
        <v>0</v>
      </c>
      <c r="J854" s="396">
        <f>C854-I854</f>
        <v>3520000</v>
      </c>
      <c r="K854" s="397">
        <f t="shared" si="373"/>
        <v>0</v>
      </c>
    </row>
    <row r="855" spans="1:11" ht="14.1" customHeight="1" x14ac:dyDescent="0.25">
      <c r="A855" s="105"/>
      <c r="B855" s="34"/>
      <c r="C855" s="35"/>
      <c r="D855" s="36"/>
      <c r="E855" s="36"/>
      <c r="F855" s="36"/>
      <c r="G855" s="37"/>
      <c r="H855" s="37"/>
      <c r="I855" s="71"/>
      <c r="J855" s="38"/>
      <c r="K855" s="39"/>
    </row>
    <row r="856" spans="1:11" ht="14.1" customHeight="1" x14ac:dyDescent="0.25">
      <c r="A856" s="106"/>
      <c r="B856" s="40"/>
      <c r="C856" s="41"/>
      <c r="D856" s="42"/>
      <c r="E856" s="42"/>
      <c r="F856" s="42"/>
      <c r="G856" s="43"/>
      <c r="H856" s="43"/>
      <c r="I856" s="72"/>
      <c r="J856" s="44"/>
      <c r="K856" s="45">
        <v>10</v>
      </c>
    </row>
    <row r="857" spans="1:11" ht="14.1" customHeight="1" x14ac:dyDescent="0.25">
      <c r="A857" s="321" t="s">
        <v>740</v>
      </c>
      <c r="B857" s="322">
        <v>2</v>
      </c>
      <c r="C857" s="323" t="s">
        <v>741</v>
      </c>
      <c r="D857" s="323" t="s">
        <v>742</v>
      </c>
      <c r="E857" s="323" t="s">
        <v>743</v>
      </c>
      <c r="F857" s="324" t="s">
        <v>744</v>
      </c>
      <c r="G857" s="325">
        <v>7</v>
      </c>
      <c r="H857" s="326">
        <v>8</v>
      </c>
      <c r="I857" s="327">
        <v>9</v>
      </c>
      <c r="J857" s="328">
        <v>10</v>
      </c>
      <c r="K857" s="329">
        <v>11</v>
      </c>
    </row>
    <row r="858" spans="1:11" ht="14.1" customHeight="1" thickBot="1" x14ac:dyDescent="0.3">
      <c r="A858" s="423" t="s">
        <v>450</v>
      </c>
      <c r="B858" s="26" t="s">
        <v>451</v>
      </c>
      <c r="C858" s="27">
        <f>C859</f>
        <v>4000000</v>
      </c>
      <c r="D858" s="27">
        <f t="shared" ref="D858:J858" si="379">D859</f>
        <v>0</v>
      </c>
      <c r="E858" s="27">
        <f t="shared" si="379"/>
        <v>0</v>
      </c>
      <c r="F858" s="424">
        <f t="shared" si="379"/>
        <v>0</v>
      </c>
      <c r="G858" s="425">
        <f t="shared" si="379"/>
        <v>0</v>
      </c>
      <c r="H858" s="27">
        <f t="shared" si="379"/>
        <v>0</v>
      </c>
      <c r="I858" s="426">
        <f t="shared" si="379"/>
        <v>0</v>
      </c>
      <c r="J858" s="427">
        <f t="shared" si="379"/>
        <v>4000000</v>
      </c>
      <c r="K858" s="428">
        <f t="shared" ref="K858:K874" si="380">I858/C858*100</f>
        <v>0</v>
      </c>
    </row>
    <row r="859" spans="1:11" ht="14.1" customHeight="1" thickBot="1" x14ac:dyDescent="0.3">
      <c r="A859" s="599" t="s">
        <v>452</v>
      </c>
      <c r="B859" s="28" t="s">
        <v>54</v>
      </c>
      <c r="C859" s="29">
        <f>C860+C862+C865+C867</f>
        <v>4000000</v>
      </c>
      <c r="D859" s="29">
        <f t="shared" ref="D859:J859" si="381">D860+D862+D865+D867</f>
        <v>0</v>
      </c>
      <c r="E859" s="29">
        <f t="shared" si="381"/>
        <v>0</v>
      </c>
      <c r="F859" s="430">
        <f t="shared" si="381"/>
        <v>0</v>
      </c>
      <c r="G859" s="431">
        <f t="shared" si="381"/>
        <v>0</v>
      </c>
      <c r="H859" s="29">
        <f t="shared" si="381"/>
        <v>0</v>
      </c>
      <c r="I859" s="432">
        <f t="shared" si="381"/>
        <v>0</v>
      </c>
      <c r="J859" s="433">
        <f t="shared" si="381"/>
        <v>4000000</v>
      </c>
      <c r="K859" s="434">
        <f t="shared" si="380"/>
        <v>0</v>
      </c>
    </row>
    <row r="860" spans="1:11" ht="14.1" customHeight="1" x14ac:dyDescent="0.25">
      <c r="A860" s="600" t="s">
        <v>453</v>
      </c>
      <c r="B860" s="30" t="s">
        <v>56</v>
      </c>
      <c r="C860" s="31">
        <f>C861</f>
        <v>92000</v>
      </c>
      <c r="D860" s="31">
        <f t="shared" ref="D860:J860" si="382">D861</f>
        <v>0</v>
      </c>
      <c r="E860" s="31">
        <f t="shared" si="382"/>
        <v>0</v>
      </c>
      <c r="F860" s="436">
        <f t="shared" si="382"/>
        <v>0</v>
      </c>
      <c r="G860" s="458">
        <f t="shared" si="382"/>
        <v>0</v>
      </c>
      <c r="H860" s="49">
        <f t="shared" si="382"/>
        <v>0</v>
      </c>
      <c r="I860" s="459">
        <f t="shared" si="382"/>
        <v>0</v>
      </c>
      <c r="J860" s="439">
        <f t="shared" si="382"/>
        <v>92000</v>
      </c>
      <c r="K860" s="440">
        <f t="shared" si="380"/>
        <v>0</v>
      </c>
    </row>
    <row r="861" spans="1:11" ht="14.1" customHeight="1" x14ac:dyDescent="0.25">
      <c r="A861" s="601" t="s">
        <v>454</v>
      </c>
      <c r="B861" s="13" t="s">
        <v>58</v>
      </c>
      <c r="C861" s="14">
        <v>92000</v>
      </c>
      <c r="D861" s="32"/>
      <c r="E861" s="32"/>
      <c r="F861" s="442"/>
      <c r="G861" s="398"/>
      <c r="H861" s="15"/>
      <c r="I861" s="395">
        <f>H861+G861</f>
        <v>0</v>
      </c>
      <c r="J861" s="396">
        <f>C861-I861</f>
        <v>92000</v>
      </c>
      <c r="K861" s="397">
        <f t="shared" si="380"/>
        <v>0</v>
      </c>
    </row>
    <row r="862" spans="1:11" ht="14.1" customHeight="1" x14ac:dyDescent="0.25">
      <c r="A862" s="601" t="s">
        <v>455</v>
      </c>
      <c r="B862" s="13" t="s">
        <v>61</v>
      </c>
      <c r="C862" s="14">
        <f>C863+C864</f>
        <v>108000</v>
      </c>
      <c r="D862" s="14">
        <f t="shared" ref="D862:J862" si="383">D863+D864</f>
        <v>0</v>
      </c>
      <c r="E862" s="14">
        <f t="shared" si="383"/>
        <v>0</v>
      </c>
      <c r="F862" s="443">
        <f t="shared" si="383"/>
        <v>0</v>
      </c>
      <c r="G862" s="444">
        <f t="shared" si="383"/>
        <v>0</v>
      </c>
      <c r="H862" s="14">
        <f t="shared" si="383"/>
        <v>0</v>
      </c>
      <c r="I862" s="445">
        <f t="shared" si="383"/>
        <v>0</v>
      </c>
      <c r="J862" s="446">
        <f t="shared" si="383"/>
        <v>108000</v>
      </c>
      <c r="K862" s="397">
        <f t="shared" si="380"/>
        <v>0</v>
      </c>
    </row>
    <row r="863" spans="1:11" ht="14.1" customHeight="1" x14ac:dyDescent="0.25">
      <c r="A863" s="601" t="s">
        <v>456</v>
      </c>
      <c r="B863" s="13" t="s">
        <v>81</v>
      </c>
      <c r="C863" s="14">
        <v>8000</v>
      </c>
      <c r="D863" s="32"/>
      <c r="E863" s="32"/>
      <c r="F863" s="442"/>
      <c r="G863" s="398"/>
      <c r="H863" s="15"/>
      <c r="I863" s="395">
        <f>H863+G863</f>
        <v>0</v>
      </c>
      <c r="J863" s="396">
        <f>C863-I863</f>
        <v>8000</v>
      </c>
      <c r="K863" s="397">
        <f t="shared" si="380"/>
        <v>0</v>
      </c>
    </row>
    <row r="864" spans="1:11" ht="14.1" customHeight="1" x14ac:dyDescent="0.25">
      <c r="A864" s="601" t="s">
        <v>787</v>
      </c>
      <c r="B864" s="13" t="s">
        <v>100</v>
      </c>
      <c r="C864" s="14">
        <v>100000</v>
      </c>
      <c r="D864" s="32"/>
      <c r="E864" s="32"/>
      <c r="F864" s="442"/>
      <c r="G864" s="398"/>
      <c r="H864" s="15"/>
      <c r="I864" s="395"/>
      <c r="J864" s="396">
        <f>C864-I864</f>
        <v>100000</v>
      </c>
      <c r="K864" s="397">
        <f t="shared" si="380"/>
        <v>0</v>
      </c>
    </row>
    <row r="865" spans="1:11" ht="14.1" customHeight="1" x14ac:dyDescent="0.25">
      <c r="A865" s="601" t="s">
        <v>457</v>
      </c>
      <c r="B865" s="13" t="s">
        <v>65</v>
      </c>
      <c r="C865" s="14">
        <f>C866</f>
        <v>1400000</v>
      </c>
      <c r="D865" s="14">
        <f t="shared" ref="D865:J865" si="384">D866</f>
        <v>0</v>
      </c>
      <c r="E865" s="14">
        <f t="shared" si="384"/>
        <v>0</v>
      </c>
      <c r="F865" s="443">
        <f t="shared" si="384"/>
        <v>0</v>
      </c>
      <c r="G865" s="608">
        <f t="shared" si="384"/>
        <v>0</v>
      </c>
      <c r="H865" s="1">
        <f t="shared" si="384"/>
        <v>0</v>
      </c>
      <c r="I865" s="602">
        <f t="shared" si="384"/>
        <v>0</v>
      </c>
      <c r="J865" s="446">
        <f t="shared" si="384"/>
        <v>1400000</v>
      </c>
      <c r="K865" s="397">
        <f t="shared" si="380"/>
        <v>0</v>
      </c>
    </row>
    <row r="866" spans="1:11" ht="14.1" customHeight="1" x14ac:dyDescent="0.25">
      <c r="A866" s="601" t="s">
        <v>458</v>
      </c>
      <c r="B866" s="13" t="s">
        <v>67</v>
      </c>
      <c r="C866" s="14">
        <v>1400000</v>
      </c>
      <c r="D866" s="32"/>
      <c r="E866" s="32"/>
      <c r="F866" s="442"/>
      <c r="G866" s="398"/>
      <c r="H866" s="15"/>
      <c r="I866" s="395">
        <f>H866+G866</f>
        <v>0</v>
      </c>
      <c r="J866" s="396">
        <f>C866-I866</f>
        <v>1400000</v>
      </c>
      <c r="K866" s="397">
        <f t="shared" si="380"/>
        <v>0</v>
      </c>
    </row>
    <row r="867" spans="1:11" ht="14.1" customHeight="1" x14ac:dyDescent="0.25">
      <c r="A867" s="601" t="s">
        <v>459</v>
      </c>
      <c r="B867" s="19" t="s">
        <v>415</v>
      </c>
      <c r="C867" s="20">
        <f>C868</f>
        <v>2400000</v>
      </c>
      <c r="D867" s="20">
        <f t="shared" ref="D867:J867" si="385">D868</f>
        <v>0</v>
      </c>
      <c r="E867" s="20">
        <f t="shared" si="385"/>
        <v>0</v>
      </c>
      <c r="F867" s="589">
        <f t="shared" si="385"/>
        <v>0</v>
      </c>
      <c r="G867" s="590">
        <f t="shared" si="385"/>
        <v>0</v>
      </c>
      <c r="H867" s="20">
        <f t="shared" si="385"/>
        <v>0</v>
      </c>
      <c r="I867" s="591">
        <f t="shared" si="385"/>
        <v>0</v>
      </c>
      <c r="J867" s="592">
        <f t="shared" si="385"/>
        <v>2400000</v>
      </c>
      <c r="K867" s="397">
        <f t="shared" si="380"/>
        <v>0</v>
      </c>
    </row>
    <row r="868" spans="1:11" ht="14.1" customHeight="1" x14ac:dyDescent="0.25">
      <c r="A868" s="601" t="s">
        <v>460</v>
      </c>
      <c r="B868" s="19" t="s">
        <v>417</v>
      </c>
      <c r="C868" s="20">
        <v>2400000</v>
      </c>
      <c r="D868" s="3"/>
      <c r="E868" s="3"/>
      <c r="F868" s="359"/>
      <c r="G868" s="393"/>
      <c r="H868" s="50"/>
      <c r="I868" s="461"/>
      <c r="J868" s="462">
        <f>C868-I868</f>
        <v>2400000</v>
      </c>
      <c r="K868" s="397">
        <f t="shared" si="380"/>
        <v>0</v>
      </c>
    </row>
    <row r="869" spans="1:11" ht="14.1" customHeight="1" thickBot="1" x14ac:dyDescent="0.3">
      <c r="A869" s="423" t="s">
        <v>788</v>
      </c>
      <c r="B869" s="26" t="s">
        <v>789</v>
      </c>
      <c r="C869" s="27">
        <f>C870</f>
        <v>2400000</v>
      </c>
      <c r="D869" s="27">
        <f t="shared" ref="D869:J869" si="386">D870</f>
        <v>0</v>
      </c>
      <c r="E869" s="27">
        <f t="shared" si="386"/>
        <v>0</v>
      </c>
      <c r="F869" s="424">
        <f t="shared" si="386"/>
        <v>0</v>
      </c>
      <c r="G869" s="463">
        <f t="shared" si="386"/>
        <v>0</v>
      </c>
      <c r="H869" s="52">
        <f t="shared" si="386"/>
        <v>0</v>
      </c>
      <c r="I869" s="464">
        <f t="shared" si="386"/>
        <v>0</v>
      </c>
      <c r="J869" s="465">
        <f t="shared" si="386"/>
        <v>2400000</v>
      </c>
      <c r="K869" s="428">
        <f t="shared" si="380"/>
        <v>0</v>
      </c>
    </row>
    <row r="870" spans="1:11" ht="14.1" customHeight="1" thickBot="1" x14ac:dyDescent="0.3">
      <c r="A870" s="599" t="s">
        <v>790</v>
      </c>
      <c r="B870" s="28" t="s">
        <v>54</v>
      </c>
      <c r="C870" s="29">
        <f>C871+C873+C876</f>
        <v>2400000</v>
      </c>
      <c r="D870" s="29">
        <f t="shared" ref="D870:J870" si="387">D871+D873+D876</f>
        <v>0</v>
      </c>
      <c r="E870" s="29">
        <f t="shared" si="387"/>
        <v>0</v>
      </c>
      <c r="F870" s="430">
        <f t="shared" si="387"/>
        <v>0</v>
      </c>
      <c r="G870" s="431">
        <f t="shared" si="387"/>
        <v>0</v>
      </c>
      <c r="H870" s="29">
        <f t="shared" si="387"/>
        <v>0</v>
      </c>
      <c r="I870" s="432">
        <f t="shared" si="387"/>
        <v>0</v>
      </c>
      <c r="J870" s="433">
        <f t="shared" si="387"/>
        <v>2400000</v>
      </c>
      <c r="K870" s="434">
        <f t="shared" si="380"/>
        <v>0</v>
      </c>
    </row>
    <row r="871" spans="1:11" ht="14.1" customHeight="1" x14ac:dyDescent="0.25">
      <c r="A871" s="600" t="s">
        <v>791</v>
      </c>
      <c r="B871" s="30" t="s">
        <v>56</v>
      </c>
      <c r="C871" s="31">
        <f>C872</f>
        <v>244000</v>
      </c>
      <c r="D871" s="31">
        <f t="shared" ref="D871:J871" si="388">D872</f>
        <v>0</v>
      </c>
      <c r="E871" s="31">
        <f t="shared" si="388"/>
        <v>0</v>
      </c>
      <c r="F871" s="436">
        <f t="shared" si="388"/>
        <v>0</v>
      </c>
      <c r="G871" s="437">
        <f t="shared" si="388"/>
        <v>0</v>
      </c>
      <c r="H871" s="31">
        <f t="shared" si="388"/>
        <v>0</v>
      </c>
      <c r="I871" s="438">
        <f t="shared" si="388"/>
        <v>0</v>
      </c>
      <c r="J871" s="439">
        <f t="shared" si="388"/>
        <v>244000</v>
      </c>
      <c r="K871" s="440">
        <f t="shared" si="380"/>
        <v>0</v>
      </c>
    </row>
    <row r="872" spans="1:11" ht="14.1" customHeight="1" x14ac:dyDescent="0.25">
      <c r="A872" s="601" t="s">
        <v>792</v>
      </c>
      <c r="B872" s="13" t="s">
        <v>58</v>
      </c>
      <c r="C872" s="14">
        <v>244000</v>
      </c>
      <c r="D872" s="2"/>
      <c r="E872" s="2"/>
      <c r="F872" s="479"/>
      <c r="G872" s="354"/>
      <c r="H872" s="2"/>
      <c r="I872" s="395">
        <f>H872+G872</f>
        <v>0</v>
      </c>
      <c r="J872" s="396">
        <f>C872-I872</f>
        <v>244000</v>
      </c>
      <c r="K872" s="397">
        <f t="shared" si="380"/>
        <v>0</v>
      </c>
    </row>
    <row r="873" spans="1:11" ht="14.1" customHeight="1" x14ac:dyDescent="0.25">
      <c r="A873" s="601" t="s">
        <v>793</v>
      </c>
      <c r="B873" s="13" t="s">
        <v>61</v>
      </c>
      <c r="C873" s="14">
        <f>C874+C875</f>
        <v>116000</v>
      </c>
      <c r="D873" s="14">
        <f t="shared" ref="D873:J873" si="389">D874+D875</f>
        <v>0</v>
      </c>
      <c r="E873" s="14">
        <f t="shared" si="389"/>
        <v>0</v>
      </c>
      <c r="F873" s="443">
        <f t="shared" si="389"/>
        <v>0</v>
      </c>
      <c r="G873" s="444">
        <f t="shared" si="389"/>
        <v>0</v>
      </c>
      <c r="H873" s="14">
        <f t="shared" si="389"/>
        <v>0</v>
      </c>
      <c r="I873" s="445">
        <f t="shared" si="389"/>
        <v>0</v>
      </c>
      <c r="J873" s="446">
        <f t="shared" si="389"/>
        <v>116000</v>
      </c>
      <c r="K873" s="397">
        <f t="shared" si="380"/>
        <v>0</v>
      </c>
    </row>
    <row r="874" spans="1:11" ht="14.1" customHeight="1" x14ac:dyDescent="0.25">
      <c r="A874" s="601" t="s">
        <v>794</v>
      </c>
      <c r="B874" s="13" t="s">
        <v>81</v>
      </c>
      <c r="C874" s="14">
        <v>16000</v>
      </c>
      <c r="D874" s="32"/>
      <c r="E874" s="32"/>
      <c r="F874" s="442"/>
      <c r="G874" s="354"/>
      <c r="H874" s="2"/>
      <c r="I874" s="395">
        <f>H874+G874</f>
        <v>0</v>
      </c>
      <c r="J874" s="396">
        <f>C874-I874</f>
        <v>16000</v>
      </c>
      <c r="K874" s="397">
        <f t="shared" si="380"/>
        <v>0</v>
      </c>
    </row>
    <row r="875" spans="1:11" ht="14.1" customHeight="1" x14ac:dyDescent="0.25">
      <c r="A875" s="601" t="s">
        <v>795</v>
      </c>
      <c r="B875" s="13" t="s">
        <v>100</v>
      </c>
      <c r="C875" s="14">
        <v>100000</v>
      </c>
      <c r="D875" s="32"/>
      <c r="E875" s="32"/>
      <c r="F875" s="442"/>
      <c r="G875" s="354"/>
      <c r="H875" s="2"/>
      <c r="I875" s="395"/>
      <c r="J875" s="396">
        <f>C875-I875</f>
        <v>100000</v>
      </c>
      <c r="K875" s="397"/>
    </row>
    <row r="876" spans="1:11" ht="14.1" customHeight="1" x14ac:dyDescent="0.25">
      <c r="A876" s="601" t="s">
        <v>796</v>
      </c>
      <c r="B876" s="13" t="s">
        <v>65</v>
      </c>
      <c r="C876" s="14">
        <f>C877</f>
        <v>2040000</v>
      </c>
      <c r="D876" s="14">
        <f t="shared" ref="D876:J876" si="390">D877</f>
        <v>0</v>
      </c>
      <c r="E876" s="14">
        <f t="shared" si="390"/>
        <v>0</v>
      </c>
      <c r="F876" s="443">
        <f t="shared" si="390"/>
        <v>0</v>
      </c>
      <c r="G876" s="444">
        <f t="shared" si="390"/>
        <v>0</v>
      </c>
      <c r="H876" s="14">
        <f t="shared" si="390"/>
        <v>0</v>
      </c>
      <c r="I876" s="602">
        <f t="shared" si="390"/>
        <v>0</v>
      </c>
      <c r="J876" s="446">
        <f t="shared" si="390"/>
        <v>2040000</v>
      </c>
      <c r="K876" s="397">
        <f t="shared" ref="K876:K895" si="391">I876/C876*100</f>
        <v>0</v>
      </c>
    </row>
    <row r="877" spans="1:11" ht="14.1" customHeight="1" x14ac:dyDescent="0.25">
      <c r="A877" s="601" t="s">
        <v>797</v>
      </c>
      <c r="B877" s="13" t="s">
        <v>67</v>
      </c>
      <c r="C877" s="14">
        <v>2040000</v>
      </c>
      <c r="D877" s="32"/>
      <c r="E877" s="32"/>
      <c r="F877" s="442"/>
      <c r="G877" s="354"/>
      <c r="H877" s="2"/>
      <c r="I877" s="395">
        <f>H877+G877</f>
        <v>0</v>
      </c>
      <c r="J877" s="396">
        <f>C877-I877</f>
        <v>2040000</v>
      </c>
      <c r="K877" s="397">
        <f t="shared" si="391"/>
        <v>0</v>
      </c>
    </row>
    <row r="878" spans="1:11" ht="14.1" customHeight="1" x14ac:dyDescent="0.25">
      <c r="A878" s="448" t="s">
        <v>461</v>
      </c>
      <c r="B878" s="46" t="s">
        <v>462</v>
      </c>
      <c r="C878" s="47">
        <f>C879</f>
        <v>2000000</v>
      </c>
      <c r="D878" s="47">
        <f t="shared" ref="D878:J879" si="392">D879</f>
        <v>0</v>
      </c>
      <c r="E878" s="47">
        <f t="shared" si="392"/>
        <v>0</v>
      </c>
      <c r="F878" s="449">
        <f t="shared" si="392"/>
        <v>0</v>
      </c>
      <c r="G878" s="450">
        <f t="shared" si="392"/>
        <v>0</v>
      </c>
      <c r="H878" s="48">
        <f t="shared" si="392"/>
        <v>0</v>
      </c>
      <c r="I878" s="451">
        <f t="shared" si="392"/>
        <v>0</v>
      </c>
      <c r="J878" s="452">
        <f t="shared" si="392"/>
        <v>2000000</v>
      </c>
      <c r="K878" s="453">
        <f t="shared" si="391"/>
        <v>0</v>
      </c>
    </row>
    <row r="879" spans="1:11" ht="14.1" customHeight="1" thickBot="1" x14ac:dyDescent="0.3">
      <c r="A879" s="423" t="s">
        <v>463</v>
      </c>
      <c r="B879" s="26" t="s">
        <v>464</v>
      </c>
      <c r="C879" s="27">
        <f>C880</f>
        <v>2000000</v>
      </c>
      <c r="D879" s="27">
        <f t="shared" si="392"/>
        <v>0</v>
      </c>
      <c r="E879" s="27">
        <f t="shared" si="392"/>
        <v>0</v>
      </c>
      <c r="F879" s="424">
        <f t="shared" si="392"/>
        <v>0</v>
      </c>
      <c r="G879" s="463">
        <f t="shared" si="392"/>
        <v>0</v>
      </c>
      <c r="H879" s="52">
        <f t="shared" si="392"/>
        <v>0</v>
      </c>
      <c r="I879" s="464">
        <f t="shared" si="392"/>
        <v>0</v>
      </c>
      <c r="J879" s="465">
        <f t="shared" si="392"/>
        <v>2000000</v>
      </c>
      <c r="K879" s="428">
        <f t="shared" si="391"/>
        <v>0</v>
      </c>
    </row>
    <row r="880" spans="1:11" ht="14.1" customHeight="1" thickBot="1" x14ac:dyDescent="0.3">
      <c r="A880" s="599" t="s">
        <v>465</v>
      </c>
      <c r="B880" s="28" t="s">
        <v>54</v>
      </c>
      <c r="C880" s="29">
        <f>C881+C883+C885</f>
        <v>2000000</v>
      </c>
      <c r="D880" s="29">
        <f t="shared" ref="D880:J880" si="393">D881+D883+D885</f>
        <v>0</v>
      </c>
      <c r="E880" s="29">
        <f t="shared" si="393"/>
        <v>0</v>
      </c>
      <c r="F880" s="430">
        <f t="shared" si="393"/>
        <v>0</v>
      </c>
      <c r="G880" s="431">
        <f t="shared" si="393"/>
        <v>0</v>
      </c>
      <c r="H880" s="29">
        <f t="shared" si="393"/>
        <v>0</v>
      </c>
      <c r="I880" s="432">
        <f t="shared" si="393"/>
        <v>0</v>
      </c>
      <c r="J880" s="433">
        <f t="shared" si="393"/>
        <v>2000000</v>
      </c>
      <c r="K880" s="434">
        <f t="shared" si="391"/>
        <v>0</v>
      </c>
    </row>
    <row r="881" spans="1:11" ht="14.1" customHeight="1" x14ac:dyDescent="0.25">
      <c r="A881" s="601" t="s">
        <v>466</v>
      </c>
      <c r="B881" s="30" t="s">
        <v>467</v>
      </c>
      <c r="C881" s="31">
        <f>C882</f>
        <v>100000</v>
      </c>
      <c r="D881" s="31">
        <f t="shared" ref="D881:J881" si="394">D882</f>
        <v>0</v>
      </c>
      <c r="E881" s="31">
        <f t="shared" si="394"/>
        <v>0</v>
      </c>
      <c r="F881" s="436">
        <f t="shared" si="394"/>
        <v>0</v>
      </c>
      <c r="G881" s="474">
        <f t="shared" si="394"/>
        <v>0</v>
      </c>
      <c r="H881" s="55">
        <f t="shared" si="394"/>
        <v>0</v>
      </c>
      <c r="I881" s="475">
        <f t="shared" si="394"/>
        <v>0</v>
      </c>
      <c r="J881" s="439">
        <f t="shared" si="394"/>
        <v>100000</v>
      </c>
      <c r="K881" s="440">
        <f t="shared" si="391"/>
        <v>0</v>
      </c>
    </row>
    <row r="882" spans="1:11" ht="14.1" customHeight="1" x14ac:dyDescent="0.25">
      <c r="A882" s="601" t="s">
        <v>468</v>
      </c>
      <c r="B882" s="13" t="s">
        <v>59</v>
      </c>
      <c r="C882" s="14">
        <v>100000</v>
      </c>
      <c r="D882" s="32"/>
      <c r="E882" s="32"/>
      <c r="F882" s="442"/>
      <c r="G882" s="398"/>
      <c r="H882" s="15"/>
      <c r="I882" s="395">
        <f>H882+G882</f>
        <v>0</v>
      </c>
      <c r="J882" s="609">
        <f>C882-I882</f>
        <v>100000</v>
      </c>
      <c r="K882" s="397">
        <f t="shared" si="391"/>
        <v>0</v>
      </c>
    </row>
    <row r="883" spans="1:11" ht="14.1" customHeight="1" x14ac:dyDescent="0.25">
      <c r="A883" s="601" t="s">
        <v>469</v>
      </c>
      <c r="B883" s="13" t="s">
        <v>61</v>
      </c>
      <c r="C883" s="14">
        <f>C884</f>
        <v>100000</v>
      </c>
      <c r="D883" s="14">
        <f t="shared" ref="D883:J883" si="395">D884</f>
        <v>0</v>
      </c>
      <c r="E883" s="14">
        <f t="shared" si="395"/>
        <v>0</v>
      </c>
      <c r="F883" s="443">
        <f t="shared" si="395"/>
        <v>0</v>
      </c>
      <c r="G883" s="444">
        <f t="shared" si="395"/>
        <v>0</v>
      </c>
      <c r="H883" s="14">
        <f t="shared" si="395"/>
        <v>0</v>
      </c>
      <c r="I883" s="445">
        <f t="shared" si="395"/>
        <v>0</v>
      </c>
      <c r="J883" s="446">
        <f t="shared" si="395"/>
        <v>100000</v>
      </c>
      <c r="K883" s="397">
        <f t="shared" si="391"/>
        <v>0</v>
      </c>
    </row>
    <row r="884" spans="1:11" ht="14.1" customHeight="1" x14ac:dyDescent="0.25">
      <c r="A884" s="601" t="s">
        <v>471</v>
      </c>
      <c r="B884" s="13" t="s">
        <v>409</v>
      </c>
      <c r="C884" s="14">
        <v>100000</v>
      </c>
      <c r="D884" s="32"/>
      <c r="E884" s="32"/>
      <c r="F884" s="442"/>
      <c r="G884" s="398"/>
      <c r="H884" s="15"/>
      <c r="I884" s="395">
        <f>H884+G884</f>
        <v>0</v>
      </c>
      <c r="J884" s="396">
        <f>C884-I884</f>
        <v>100000</v>
      </c>
      <c r="K884" s="397">
        <f t="shared" si="391"/>
        <v>0</v>
      </c>
    </row>
    <row r="885" spans="1:11" ht="14.1" customHeight="1" x14ac:dyDescent="0.25">
      <c r="A885" s="601" t="s">
        <v>472</v>
      </c>
      <c r="B885" s="13" t="s">
        <v>65</v>
      </c>
      <c r="C885" s="14">
        <f>C886</f>
        <v>1800000</v>
      </c>
      <c r="D885" s="14">
        <f t="shared" ref="D885:J885" si="396">D886</f>
        <v>0</v>
      </c>
      <c r="E885" s="14">
        <f t="shared" si="396"/>
        <v>0</v>
      </c>
      <c r="F885" s="443">
        <f t="shared" si="396"/>
        <v>0</v>
      </c>
      <c r="G885" s="444">
        <f t="shared" si="396"/>
        <v>0</v>
      </c>
      <c r="H885" s="14"/>
      <c r="I885" s="445">
        <f t="shared" si="396"/>
        <v>0</v>
      </c>
      <c r="J885" s="446">
        <f t="shared" si="396"/>
        <v>1800000</v>
      </c>
      <c r="K885" s="397">
        <f t="shared" si="391"/>
        <v>0</v>
      </c>
    </row>
    <row r="886" spans="1:11" ht="14.1" customHeight="1" x14ac:dyDescent="0.25">
      <c r="A886" s="601" t="s">
        <v>473</v>
      </c>
      <c r="B886" s="13" t="s">
        <v>67</v>
      </c>
      <c r="C886" s="14">
        <v>1800000</v>
      </c>
      <c r="D886" s="32"/>
      <c r="E886" s="32"/>
      <c r="F886" s="442"/>
      <c r="G886" s="398"/>
      <c r="H886" s="15"/>
      <c r="I886" s="395">
        <f>H886+G886</f>
        <v>0</v>
      </c>
      <c r="J886" s="396">
        <f>C886-I886</f>
        <v>1800000</v>
      </c>
      <c r="K886" s="397">
        <f t="shared" si="391"/>
        <v>0</v>
      </c>
    </row>
    <row r="887" spans="1:11" ht="14.1" customHeight="1" x14ac:dyDescent="0.25">
      <c r="A887" s="448" t="s">
        <v>474</v>
      </c>
      <c r="B887" s="46" t="s">
        <v>475</v>
      </c>
      <c r="C887" s="47">
        <f t="shared" ref="C887:J887" si="397">C888+C900+C912</f>
        <v>10190000</v>
      </c>
      <c r="D887" s="47">
        <f t="shared" si="397"/>
        <v>0</v>
      </c>
      <c r="E887" s="47">
        <f t="shared" si="397"/>
        <v>0</v>
      </c>
      <c r="F887" s="449">
        <f t="shared" si="397"/>
        <v>0</v>
      </c>
      <c r="G887" s="467">
        <f t="shared" si="397"/>
        <v>0</v>
      </c>
      <c r="H887" s="47">
        <f t="shared" si="397"/>
        <v>0</v>
      </c>
      <c r="I887" s="468">
        <f t="shared" si="397"/>
        <v>0</v>
      </c>
      <c r="J887" s="469">
        <f t="shared" si="397"/>
        <v>10190000</v>
      </c>
      <c r="K887" s="453">
        <f t="shared" si="391"/>
        <v>0</v>
      </c>
    </row>
    <row r="888" spans="1:11" ht="14.1" customHeight="1" thickBot="1" x14ac:dyDescent="0.3">
      <c r="A888" s="423" t="s">
        <v>476</v>
      </c>
      <c r="B888" s="26" t="s">
        <v>477</v>
      </c>
      <c r="C888" s="27">
        <f>C889</f>
        <v>2000000</v>
      </c>
      <c r="D888" s="27">
        <f t="shared" ref="D888:J888" si="398">D889</f>
        <v>0</v>
      </c>
      <c r="E888" s="27">
        <f t="shared" si="398"/>
        <v>0</v>
      </c>
      <c r="F888" s="424">
        <f t="shared" si="398"/>
        <v>0</v>
      </c>
      <c r="G888" s="463">
        <f t="shared" si="398"/>
        <v>0</v>
      </c>
      <c r="H888" s="52">
        <f t="shared" si="398"/>
        <v>0</v>
      </c>
      <c r="I888" s="464">
        <f t="shared" si="398"/>
        <v>0</v>
      </c>
      <c r="J888" s="465">
        <f t="shared" si="398"/>
        <v>2000000</v>
      </c>
      <c r="K888" s="428">
        <f t="shared" si="391"/>
        <v>0</v>
      </c>
    </row>
    <row r="889" spans="1:11" ht="14.1" customHeight="1" thickBot="1" x14ac:dyDescent="0.3">
      <c r="A889" s="599" t="s">
        <v>478</v>
      </c>
      <c r="B889" s="28" t="s">
        <v>54</v>
      </c>
      <c r="C889" s="29">
        <f>C890+C892+C894</f>
        <v>2000000</v>
      </c>
      <c r="D889" s="29">
        <f t="shared" ref="D889:J889" si="399">D890+D892+D894</f>
        <v>0</v>
      </c>
      <c r="E889" s="29">
        <f t="shared" si="399"/>
        <v>0</v>
      </c>
      <c r="F889" s="430">
        <f t="shared" si="399"/>
        <v>0</v>
      </c>
      <c r="G889" s="431">
        <f t="shared" si="399"/>
        <v>0</v>
      </c>
      <c r="H889" s="29">
        <f t="shared" si="399"/>
        <v>0</v>
      </c>
      <c r="I889" s="432">
        <f t="shared" si="399"/>
        <v>0</v>
      </c>
      <c r="J889" s="433">
        <f t="shared" si="399"/>
        <v>2000000</v>
      </c>
      <c r="K889" s="434">
        <f t="shared" si="391"/>
        <v>0</v>
      </c>
    </row>
    <row r="890" spans="1:11" ht="14.1" customHeight="1" x14ac:dyDescent="0.25">
      <c r="A890" s="600" t="s">
        <v>479</v>
      </c>
      <c r="B890" s="30" t="s">
        <v>56</v>
      </c>
      <c r="C890" s="31">
        <f>C891</f>
        <v>270000</v>
      </c>
      <c r="D890" s="31">
        <f t="shared" ref="D890:J890" si="400">D891</f>
        <v>0</v>
      </c>
      <c r="E890" s="31">
        <f t="shared" si="400"/>
        <v>0</v>
      </c>
      <c r="F890" s="436">
        <f t="shared" si="400"/>
        <v>0</v>
      </c>
      <c r="G890" s="437">
        <f t="shared" si="400"/>
        <v>0</v>
      </c>
      <c r="H890" s="31">
        <f t="shared" si="400"/>
        <v>0</v>
      </c>
      <c r="I890" s="438">
        <f t="shared" si="400"/>
        <v>0</v>
      </c>
      <c r="J890" s="439">
        <f t="shared" si="400"/>
        <v>270000</v>
      </c>
      <c r="K890" s="440">
        <f t="shared" si="391"/>
        <v>0</v>
      </c>
    </row>
    <row r="891" spans="1:11" ht="14.1" customHeight="1" x14ac:dyDescent="0.25">
      <c r="A891" s="601" t="s">
        <v>480</v>
      </c>
      <c r="B891" s="13" t="s">
        <v>58</v>
      </c>
      <c r="C891" s="14">
        <v>270000</v>
      </c>
      <c r="D891" s="32"/>
      <c r="E891" s="32"/>
      <c r="F891" s="442"/>
      <c r="G891" s="398"/>
      <c r="H891" s="15"/>
      <c r="I891" s="395">
        <f>H891+G891</f>
        <v>0</v>
      </c>
      <c r="J891" s="396">
        <f>C891-I891</f>
        <v>270000</v>
      </c>
      <c r="K891" s="397">
        <f t="shared" si="391"/>
        <v>0</v>
      </c>
    </row>
    <row r="892" spans="1:11" ht="14.1" customHeight="1" x14ac:dyDescent="0.25">
      <c r="A892" s="601" t="s">
        <v>481</v>
      </c>
      <c r="B892" s="13" t="s">
        <v>61</v>
      </c>
      <c r="C892" s="14">
        <f>C893</f>
        <v>200000</v>
      </c>
      <c r="D892" s="14">
        <f t="shared" ref="D892:J892" si="401">D893</f>
        <v>0</v>
      </c>
      <c r="E892" s="14">
        <f t="shared" si="401"/>
        <v>0</v>
      </c>
      <c r="F892" s="443">
        <f t="shared" si="401"/>
        <v>0</v>
      </c>
      <c r="G892" s="444">
        <f t="shared" si="401"/>
        <v>0</v>
      </c>
      <c r="H892" s="14">
        <f t="shared" si="401"/>
        <v>0</v>
      </c>
      <c r="I892" s="445">
        <f t="shared" si="401"/>
        <v>0</v>
      </c>
      <c r="J892" s="446">
        <f t="shared" si="401"/>
        <v>200000</v>
      </c>
      <c r="K892" s="397">
        <f t="shared" si="391"/>
        <v>0</v>
      </c>
    </row>
    <row r="893" spans="1:11" ht="14.1" customHeight="1" x14ac:dyDescent="0.25">
      <c r="A893" s="601" t="s">
        <v>482</v>
      </c>
      <c r="B893" s="13" t="s">
        <v>81</v>
      </c>
      <c r="C893" s="14">
        <v>200000</v>
      </c>
      <c r="D893" s="32"/>
      <c r="E893" s="32"/>
      <c r="F893" s="442"/>
      <c r="G893" s="398"/>
      <c r="H893" s="15"/>
      <c r="I893" s="395">
        <f>H893+G893</f>
        <v>0</v>
      </c>
      <c r="J893" s="396">
        <f>C893-I893</f>
        <v>200000</v>
      </c>
      <c r="K893" s="397">
        <f t="shared" si="391"/>
        <v>0</v>
      </c>
    </row>
    <row r="894" spans="1:11" ht="14.1" customHeight="1" x14ac:dyDescent="0.25">
      <c r="A894" s="601" t="s">
        <v>483</v>
      </c>
      <c r="B894" s="13" t="s">
        <v>65</v>
      </c>
      <c r="C894" s="14">
        <f>C895</f>
        <v>1530000</v>
      </c>
      <c r="D894" s="14">
        <f t="shared" ref="D894:J894" si="402">D895</f>
        <v>0</v>
      </c>
      <c r="E894" s="14">
        <f t="shared" si="402"/>
        <v>0</v>
      </c>
      <c r="F894" s="443">
        <f t="shared" si="402"/>
        <v>0</v>
      </c>
      <c r="G894" s="444">
        <f t="shared" si="402"/>
        <v>0</v>
      </c>
      <c r="H894" s="14">
        <f t="shared" si="402"/>
        <v>0</v>
      </c>
      <c r="I894" s="445">
        <f t="shared" si="402"/>
        <v>0</v>
      </c>
      <c r="J894" s="446">
        <f t="shared" si="402"/>
        <v>1530000</v>
      </c>
      <c r="K894" s="397">
        <f t="shared" si="391"/>
        <v>0</v>
      </c>
    </row>
    <row r="895" spans="1:11" ht="14.1" customHeight="1" x14ac:dyDescent="0.25">
      <c r="A895" s="601" t="s">
        <v>484</v>
      </c>
      <c r="B895" s="13" t="s">
        <v>67</v>
      </c>
      <c r="C895" s="14">
        <v>1530000</v>
      </c>
      <c r="D895" s="32"/>
      <c r="E895" s="32"/>
      <c r="F895" s="442"/>
      <c r="G895" s="398"/>
      <c r="H895" s="15"/>
      <c r="I895" s="395">
        <f>H895+G895</f>
        <v>0</v>
      </c>
      <c r="J895" s="396">
        <f>C895-I895</f>
        <v>1530000</v>
      </c>
      <c r="K895" s="397">
        <f t="shared" si="391"/>
        <v>0</v>
      </c>
    </row>
    <row r="896" spans="1:11" ht="14.1" customHeight="1" x14ac:dyDescent="0.25">
      <c r="A896" s="105"/>
      <c r="B896" s="34"/>
      <c r="C896" s="35"/>
      <c r="D896" s="36"/>
      <c r="E896" s="36"/>
      <c r="F896" s="36"/>
      <c r="G896" s="37"/>
      <c r="H896" s="37"/>
      <c r="I896" s="37"/>
      <c r="J896" s="38"/>
      <c r="K896" s="39"/>
    </row>
    <row r="897" spans="1:11" ht="14.1" customHeight="1" x14ac:dyDescent="0.25">
      <c r="A897" s="106"/>
      <c r="B897" s="40"/>
      <c r="C897" s="41"/>
      <c r="D897" s="42"/>
      <c r="E897" s="42"/>
      <c r="F897" s="42"/>
      <c r="G897" s="43"/>
      <c r="H897" s="43"/>
      <c r="I897" s="43"/>
      <c r="J897" s="44"/>
      <c r="K897" s="45"/>
    </row>
    <row r="898" spans="1:11" ht="14.1" customHeight="1" x14ac:dyDescent="0.25">
      <c r="A898" s="106"/>
      <c r="B898" s="40"/>
      <c r="C898" s="41"/>
      <c r="D898" s="42"/>
      <c r="E898" s="42"/>
      <c r="F898" s="42"/>
      <c r="G898" s="43"/>
      <c r="H898" s="43"/>
      <c r="I898" s="43"/>
      <c r="J898" s="44"/>
      <c r="K898" s="45">
        <v>11</v>
      </c>
    </row>
    <row r="899" spans="1:11" ht="14.1" customHeight="1" x14ac:dyDescent="0.25">
      <c r="A899" s="321" t="s">
        <v>740</v>
      </c>
      <c r="B899" s="322">
        <v>2</v>
      </c>
      <c r="C899" s="323" t="s">
        <v>741</v>
      </c>
      <c r="D899" s="323" t="s">
        <v>742</v>
      </c>
      <c r="E899" s="323" t="s">
        <v>743</v>
      </c>
      <c r="F899" s="324" t="s">
        <v>744</v>
      </c>
      <c r="G899" s="325">
        <v>7</v>
      </c>
      <c r="H899" s="326">
        <v>8</v>
      </c>
      <c r="I899" s="327">
        <v>9</v>
      </c>
      <c r="J899" s="328">
        <v>10</v>
      </c>
      <c r="K899" s="329">
        <v>11</v>
      </c>
    </row>
    <row r="900" spans="1:11" ht="14.1" customHeight="1" thickBot="1" x14ac:dyDescent="0.3">
      <c r="A900" s="423" t="s">
        <v>798</v>
      </c>
      <c r="B900" s="26" t="s">
        <v>799</v>
      </c>
      <c r="C900" s="27">
        <f>C901+C904</f>
        <v>3770000</v>
      </c>
      <c r="D900" s="27">
        <f t="shared" ref="D900:J900" si="403">D901+D904</f>
        <v>0</v>
      </c>
      <c r="E900" s="27">
        <f t="shared" si="403"/>
        <v>0</v>
      </c>
      <c r="F900" s="424">
        <f t="shared" si="403"/>
        <v>0</v>
      </c>
      <c r="G900" s="463">
        <f t="shared" si="403"/>
        <v>0</v>
      </c>
      <c r="H900" s="52">
        <f t="shared" si="403"/>
        <v>0</v>
      </c>
      <c r="I900" s="464">
        <f t="shared" si="403"/>
        <v>0</v>
      </c>
      <c r="J900" s="465">
        <f t="shared" si="403"/>
        <v>3770000</v>
      </c>
      <c r="K900" s="428">
        <f t="shared" ref="K900:K920" si="404">I900/C900*100</f>
        <v>0</v>
      </c>
    </row>
    <row r="901" spans="1:11" ht="14.1" customHeight="1" thickBot="1" x14ac:dyDescent="0.3">
      <c r="A901" s="456" t="s">
        <v>800</v>
      </c>
      <c r="B901" s="28" t="s">
        <v>24</v>
      </c>
      <c r="C901" s="29">
        <f>C902</f>
        <v>1695000</v>
      </c>
      <c r="D901" s="29">
        <f t="shared" ref="D901:J902" si="405">D902</f>
        <v>0</v>
      </c>
      <c r="E901" s="29">
        <f t="shared" si="405"/>
        <v>0</v>
      </c>
      <c r="F901" s="430">
        <f t="shared" si="405"/>
        <v>0</v>
      </c>
      <c r="G901" s="431">
        <f t="shared" si="405"/>
        <v>0</v>
      </c>
      <c r="H901" s="29">
        <f t="shared" si="405"/>
        <v>0</v>
      </c>
      <c r="I901" s="432">
        <f t="shared" si="405"/>
        <v>0</v>
      </c>
      <c r="J901" s="433">
        <f t="shared" si="405"/>
        <v>1695000</v>
      </c>
      <c r="K901" s="434">
        <f t="shared" si="404"/>
        <v>0</v>
      </c>
    </row>
    <row r="902" spans="1:11" ht="14.1" customHeight="1" x14ac:dyDescent="0.25">
      <c r="A902" s="457" t="s">
        <v>801</v>
      </c>
      <c r="B902" s="30" t="s">
        <v>73</v>
      </c>
      <c r="C902" s="31">
        <f>C903</f>
        <v>1695000</v>
      </c>
      <c r="D902" s="31">
        <f t="shared" si="405"/>
        <v>0</v>
      </c>
      <c r="E902" s="31">
        <f t="shared" si="405"/>
        <v>0</v>
      </c>
      <c r="F902" s="436">
        <f t="shared" si="405"/>
        <v>0</v>
      </c>
      <c r="G902" s="437">
        <f t="shared" si="405"/>
        <v>0</v>
      </c>
      <c r="H902" s="31">
        <f t="shared" si="405"/>
        <v>0</v>
      </c>
      <c r="I902" s="438">
        <f t="shared" si="405"/>
        <v>0</v>
      </c>
      <c r="J902" s="439">
        <f t="shared" si="405"/>
        <v>1695000</v>
      </c>
      <c r="K902" s="440">
        <f t="shared" si="404"/>
        <v>0</v>
      </c>
    </row>
    <row r="903" spans="1:11" ht="14.1" customHeight="1" thickBot="1" x14ac:dyDescent="0.3">
      <c r="A903" s="407" t="s">
        <v>802</v>
      </c>
      <c r="B903" s="19" t="s">
        <v>75</v>
      </c>
      <c r="C903" s="20">
        <v>1695000</v>
      </c>
      <c r="D903" s="4"/>
      <c r="E903" s="4"/>
      <c r="F903" s="460"/>
      <c r="G903" s="393"/>
      <c r="H903" s="50"/>
      <c r="I903" s="461">
        <f>H903+G903</f>
        <v>0</v>
      </c>
      <c r="J903" s="462">
        <f>C903-I903</f>
        <v>1695000</v>
      </c>
      <c r="K903" s="413">
        <f t="shared" si="404"/>
        <v>0</v>
      </c>
    </row>
    <row r="904" spans="1:11" ht="14.1" customHeight="1" thickBot="1" x14ac:dyDescent="0.3">
      <c r="A904" s="599" t="s">
        <v>803</v>
      </c>
      <c r="B904" s="28" t="s">
        <v>54</v>
      </c>
      <c r="C904" s="29">
        <f>C905+C907+C910</f>
        <v>2075000</v>
      </c>
      <c r="D904" s="29">
        <f t="shared" ref="D904:J904" si="406">D905+D907+D910</f>
        <v>0</v>
      </c>
      <c r="E904" s="29">
        <f t="shared" si="406"/>
        <v>0</v>
      </c>
      <c r="F904" s="430">
        <f t="shared" si="406"/>
        <v>0</v>
      </c>
      <c r="G904" s="431">
        <f t="shared" si="406"/>
        <v>0</v>
      </c>
      <c r="H904" s="29">
        <f t="shared" si="406"/>
        <v>0</v>
      </c>
      <c r="I904" s="432">
        <f t="shared" si="406"/>
        <v>0</v>
      </c>
      <c r="J904" s="433">
        <f t="shared" si="406"/>
        <v>2075000</v>
      </c>
      <c r="K904" s="434">
        <f t="shared" si="404"/>
        <v>0</v>
      </c>
    </row>
    <row r="905" spans="1:11" ht="14.1" customHeight="1" x14ac:dyDescent="0.25">
      <c r="A905" s="600" t="s">
        <v>804</v>
      </c>
      <c r="B905" s="30" t="s">
        <v>56</v>
      </c>
      <c r="C905" s="31">
        <f>C906</f>
        <v>550000</v>
      </c>
      <c r="D905" s="31">
        <f t="shared" ref="D905:J905" si="407">D906</f>
        <v>0</v>
      </c>
      <c r="E905" s="31">
        <f t="shared" si="407"/>
        <v>0</v>
      </c>
      <c r="F905" s="436">
        <f t="shared" si="407"/>
        <v>0</v>
      </c>
      <c r="G905" s="437">
        <f t="shared" si="407"/>
        <v>0</v>
      </c>
      <c r="H905" s="31">
        <f t="shared" si="407"/>
        <v>0</v>
      </c>
      <c r="I905" s="438">
        <f t="shared" si="407"/>
        <v>0</v>
      </c>
      <c r="J905" s="439">
        <f t="shared" si="407"/>
        <v>550000</v>
      </c>
      <c r="K905" s="440">
        <f t="shared" si="404"/>
        <v>0</v>
      </c>
    </row>
    <row r="906" spans="1:11" ht="14.1" customHeight="1" x14ac:dyDescent="0.25">
      <c r="A906" s="601" t="s">
        <v>805</v>
      </c>
      <c r="B906" s="13" t="s">
        <v>58</v>
      </c>
      <c r="C906" s="14">
        <v>550000</v>
      </c>
      <c r="D906" s="32"/>
      <c r="E906" s="32"/>
      <c r="F906" s="442"/>
      <c r="G906" s="398"/>
      <c r="H906" s="15"/>
      <c r="I906" s="395">
        <f>H906+G906</f>
        <v>0</v>
      </c>
      <c r="J906" s="396">
        <f>C906-I906</f>
        <v>550000</v>
      </c>
      <c r="K906" s="397">
        <f t="shared" si="404"/>
        <v>0</v>
      </c>
    </row>
    <row r="907" spans="1:11" ht="14.1" customHeight="1" x14ac:dyDescent="0.25">
      <c r="A907" s="601" t="s">
        <v>806</v>
      </c>
      <c r="B907" s="13" t="s">
        <v>61</v>
      </c>
      <c r="C907" s="14">
        <f>C908+C909</f>
        <v>400000</v>
      </c>
      <c r="D907" s="14">
        <f t="shared" ref="D907:J907" si="408">D908+D909</f>
        <v>0</v>
      </c>
      <c r="E907" s="14">
        <f t="shared" si="408"/>
        <v>0</v>
      </c>
      <c r="F907" s="443">
        <f t="shared" si="408"/>
        <v>0</v>
      </c>
      <c r="G907" s="444">
        <f t="shared" si="408"/>
        <v>0</v>
      </c>
      <c r="H907" s="14">
        <f t="shared" si="408"/>
        <v>0</v>
      </c>
      <c r="I907" s="445">
        <f t="shared" si="408"/>
        <v>0</v>
      </c>
      <c r="J907" s="446">
        <f t="shared" si="408"/>
        <v>400000</v>
      </c>
      <c r="K907" s="397">
        <f t="shared" si="404"/>
        <v>0</v>
      </c>
    </row>
    <row r="908" spans="1:11" ht="14.1" customHeight="1" x14ac:dyDescent="0.25">
      <c r="A908" s="601" t="s">
        <v>807</v>
      </c>
      <c r="B908" s="13" t="s">
        <v>81</v>
      </c>
      <c r="C908" s="14">
        <v>200000</v>
      </c>
      <c r="D908" s="32"/>
      <c r="E908" s="32"/>
      <c r="F908" s="442"/>
      <c r="G908" s="398"/>
      <c r="H908" s="15"/>
      <c r="I908" s="395">
        <f>H908+G908</f>
        <v>0</v>
      </c>
      <c r="J908" s="396">
        <f>C908-I908</f>
        <v>200000</v>
      </c>
      <c r="K908" s="397">
        <f t="shared" si="404"/>
        <v>0</v>
      </c>
    </row>
    <row r="909" spans="1:11" ht="14.1" customHeight="1" x14ac:dyDescent="0.25">
      <c r="A909" s="601" t="s">
        <v>808</v>
      </c>
      <c r="B909" s="13" t="s">
        <v>409</v>
      </c>
      <c r="C909" s="14">
        <v>200000</v>
      </c>
      <c r="D909" s="32"/>
      <c r="E909" s="32"/>
      <c r="F909" s="442"/>
      <c r="G909" s="398"/>
      <c r="H909" s="15"/>
      <c r="I909" s="395"/>
      <c r="J909" s="396">
        <f>C909-I909</f>
        <v>200000</v>
      </c>
      <c r="K909" s="397">
        <f t="shared" si="404"/>
        <v>0</v>
      </c>
    </row>
    <row r="910" spans="1:11" ht="14.1" customHeight="1" x14ac:dyDescent="0.25">
      <c r="A910" s="601" t="s">
        <v>809</v>
      </c>
      <c r="B910" s="13" t="s">
        <v>65</v>
      </c>
      <c r="C910" s="14">
        <f>C911</f>
        <v>1125000</v>
      </c>
      <c r="D910" s="14">
        <f t="shared" ref="D910:J910" si="409">D911</f>
        <v>0</v>
      </c>
      <c r="E910" s="14">
        <f t="shared" si="409"/>
        <v>0</v>
      </c>
      <c r="F910" s="443">
        <f t="shared" si="409"/>
        <v>0</v>
      </c>
      <c r="G910" s="444">
        <f t="shared" si="409"/>
        <v>0</v>
      </c>
      <c r="H910" s="14">
        <f t="shared" si="409"/>
        <v>0</v>
      </c>
      <c r="I910" s="445">
        <f t="shared" si="409"/>
        <v>0</v>
      </c>
      <c r="J910" s="446">
        <f t="shared" si="409"/>
        <v>1125000</v>
      </c>
      <c r="K910" s="397">
        <f t="shared" si="404"/>
        <v>0</v>
      </c>
    </row>
    <row r="911" spans="1:11" ht="14.1" customHeight="1" x14ac:dyDescent="0.25">
      <c r="A911" s="601" t="s">
        <v>810</v>
      </c>
      <c r="B911" s="13" t="s">
        <v>811</v>
      </c>
      <c r="C911" s="14">
        <v>1125000</v>
      </c>
      <c r="D911" s="32"/>
      <c r="E911" s="32"/>
      <c r="F911" s="442"/>
      <c r="G911" s="398"/>
      <c r="H911" s="15"/>
      <c r="I911" s="395">
        <f>H911+G911</f>
        <v>0</v>
      </c>
      <c r="J911" s="396">
        <f>C911-I911</f>
        <v>1125000</v>
      </c>
      <c r="K911" s="397">
        <f t="shared" si="404"/>
        <v>0</v>
      </c>
    </row>
    <row r="912" spans="1:11" ht="14.1" customHeight="1" thickBot="1" x14ac:dyDescent="0.3">
      <c r="A912" s="423" t="s">
        <v>485</v>
      </c>
      <c r="B912" s="26" t="s">
        <v>486</v>
      </c>
      <c r="C912" s="27">
        <f>C913+C916</f>
        <v>4420000</v>
      </c>
      <c r="D912" s="27">
        <f t="shared" ref="D912:J912" si="410">D913+D916</f>
        <v>0</v>
      </c>
      <c r="E912" s="27">
        <f t="shared" si="410"/>
        <v>0</v>
      </c>
      <c r="F912" s="424">
        <f t="shared" si="410"/>
        <v>0</v>
      </c>
      <c r="G912" s="463">
        <f t="shared" si="410"/>
        <v>0</v>
      </c>
      <c r="H912" s="52">
        <f t="shared" si="410"/>
        <v>0</v>
      </c>
      <c r="I912" s="464">
        <f t="shared" si="410"/>
        <v>0</v>
      </c>
      <c r="J912" s="465">
        <f t="shared" si="410"/>
        <v>4420000</v>
      </c>
      <c r="K912" s="428">
        <f t="shared" si="404"/>
        <v>0</v>
      </c>
    </row>
    <row r="913" spans="1:11" ht="14.1" customHeight="1" thickBot="1" x14ac:dyDescent="0.3">
      <c r="A913" s="456" t="s">
        <v>487</v>
      </c>
      <c r="B913" s="28" t="s">
        <v>24</v>
      </c>
      <c r="C913" s="29">
        <f>C914</f>
        <v>1140000</v>
      </c>
      <c r="D913" s="29">
        <f t="shared" ref="D913:J914" si="411">D914</f>
        <v>0</v>
      </c>
      <c r="E913" s="29">
        <f t="shared" si="411"/>
        <v>0</v>
      </c>
      <c r="F913" s="430">
        <f t="shared" si="411"/>
        <v>0</v>
      </c>
      <c r="G913" s="431">
        <f t="shared" si="411"/>
        <v>0</v>
      </c>
      <c r="H913" s="29">
        <f t="shared" si="411"/>
        <v>0</v>
      </c>
      <c r="I913" s="432">
        <f t="shared" si="411"/>
        <v>0</v>
      </c>
      <c r="J913" s="433">
        <f t="shared" si="411"/>
        <v>1140000</v>
      </c>
      <c r="K913" s="434">
        <f t="shared" si="404"/>
        <v>0</v>
      </c>
    </row>
    <row r="914" spans="1:11" ht="14.1" customHeight="1" x14ac:dyDescent="0.25">
      <c r="A914" s="457" t="s">
        <v>488</v>
      </c>
      <c r="B914" s="30" t="s">
        <v>73</v>
      </c>
      <c r="C914" s="31">
        <f>C915</f>
        <v>1140000</v>
      </c>
      <c r="D914" s="31">
        <f t="shared" si="411"/>
        <v>0</v>
      </c>
      <c r="E914" s="31">
        <f t="shared" si="411"/>
        <v>0</v>
      </c>
      <c r="F914" s="436">
        <f t="shared" si="411"/>
        <v>0</v>
      </c>
      <c r="G914" s="437">
        <f t="shared" si="411"/>
        <v>0</v>
      </c>
      <c r="H914" s="31">
        <f t="shared" si="411"/>
        <v>0</v>
      </c>
      <c r="I914" s="438">
        <f t="shared" si="411"/>
        <v>0</v>
      </c>
      <c r="J914" s="439">
        <f t="shared" si="411"/>
        <v>1140000</v>
      </c>
      <c r="K914" s="440">
        <f t="shared" si="404"/>
        <v>0</v>
      </c>
    </row>
    <row r="915" spans="1:11" ht="14.1" customHeight="1" thickBot="1" x14ac:dyDescent="0.3">
      <c r="A915" s="407" t="s">
        <v>489</v>
      </c>
      <c r="B915" s="19" t="s">
        <v>75</v>
      </c>
      <c r="C915" s="20">
        <v>1140000</v>
      </c>
      <c r="D915" s="4"/>
      <c r="E915" s="4"/>
      <c r="F915" s="460"/>
      <c r="G915" s="393"/>
      <c r="H915" s="50"/>
      <c r="I915" s="461">
        <f>H915+G915</f>
        <v>0</v>
      </c>
      <c r="J915" s="462">
        <f>C915-I915</f>
        <v>1140000</v>
      </c>
      <c r="K915" s="413">
        <f t="shared" si="404"/>
        <v>0</v>
      </c>
    </row>
    <row r="916" spans="1:11" ht="14.1" customHeight="1" thickBot="1" x14ac:dyDescent="0.3">
      <c r="A916" s="599" t="s">
        <v>490</v>
      </c>
      <c r="B916" s="28" t="s">
        <v>54</v>
      </c>
      <c r="C916" s="29">
        <f>C917+C919+C922</f>
        <v>3280000</v>
      </c>
      <c r="D916" s="29">
        <f t="shared" ref="D916:J916" si="412">D917+D919+D922</f>
        <v>0</v>
      </c>
      <c r="E916" s="29">
        <f t="shared" si="412"/>
        <v>0</v>
      </c>
      <c r="F916" s="430">
        <f t="shared" si="412"/>
        <v>0</v>
      </c>
      <c r="G916" s="431">
        <f t="shared" si="412"/>
        <v>0</v>
      </c>
      <c r="H916" s="29">
        <f t="shared" si="412"/>
        <v>0</v>
      </c>
      <c r="I916" s="432">
        <f t="shared" si="412"/>
        <v>0</v>
      </c>
      <c r="J916" s="433">
        <f t="shared" si="412"/>
        <v>3280000</v>
      </c>
      <c r="K916" s="434">
        <f t="shared" si="404"/>
        <v>0</v>
      </c>
    </row>
    <row r="917" spans="1:11" ht="14.1" customHeight="1" x14ac:dyDescent="0.25">
      <c r="A917" s="600" t="s">
        <v>491</v>
      </c>
      <c r="B917" s="30" t="s">
        <v>56</v>
      </c>
      <c r="C917" s="31">
        <f>C918</f>
        <v>430000</v>
      </c>
      <c r="D917" s="31">
        <f t="shared" ref="D917:J917" si="413">D918</f>
        <v>0</v>
      </c>
      <c r="E917" s="31">
        <f t="shared" si="413"/>
        <v>0</v>
      </c>
      <c r="F917" s="436">
        <f t="shared" si="413"/>
        <v>0</v>
      </c>
      <c r="G917" s="437">
        <f t="shared" si="413"/>
        <v>0</v>
      </c>
      <c r="H917" s="31">
        <f t="shared" si="413"/>
        <v>0</v>
      </c>
      <c r="I917" s="438">
        <f t="shared" si="413"/>
        <v>0</v>
      </c>
      <c r="J917" s="439">
        <f t="shared" si="413"/>
        <v>430000</v>
      </c>
      <c r="K917" s="440">
        <f t="shared" si="404"/>
        <v>0</v>
      </c>
    </row>
    <row r="918" spans="1:11" ht="14.1" customHeight="1" x14ac:dyDescent="0.25">
      <c r="A918" s="601" t="s">
        <v>492</v>
      </c>
      <c r="B918" s="13" t="s">
        <v>58</v>
      </c>
      <c r="C918" s="14">
        <v>430000</v>
      </c>
      <c r="D918" s="32"/>
      <c r="E918" s="32"/>
      <c r="F918" s="442"/>
      <c r="G918" s="398"/>
      <c r="H918" s="15"/>
      <c r="I918" s="395">
        <f>H918+G918</f>
        <v>0</v>
      </c>
      <c r="J918" s="396">
        <f>C918-I918</f>
        <v>430000</v>
      </c>
      <c r="K918" s="397">
        <f t="shared" si="404"/>
        <v>0</v>
      </c>
    </row>
    <row r="919" spans="1:11" ht="14.1" customHeight="1" x14ac:dyDescent="0.25">
      <c r="A919" s="601" t="s">
        <v>493</v>
      </c>
      <c r="B919" s="13" t="s">
        <v>61</v>
      </c>
      <c r="C919" s="14">
        <f>C920+C921</f>
        <v>400000</v>
      </c>
      <c r="D919" s="14">
        <f t="shared" ref="D919:J919" si="414">D920+D921</f>
        <v>0</v>
      </c>
      <c r="E919" s="14">
        <f t="shared" si="414"/>
        <v>0</v>
      </c>
      <c r="F919" s="443">
        <f t="shared" si="414"/>
        <v>0</v>
      </c>
      <c r="G919" s="444">
        <f t="shared" si="414"/>
        <v>0</v>
      </c>
      <c r="H919" s="14">
        <f t="shared" si="414"/>
        <v>0</v>
      </c>
      <c r="I919" s="445">
        <f t="shared" si="414"/>
        <v>0</v>
      </c>
      <c r="J919" s="446">
        <f t="shared" si="414"/>
        <v>400000</v>
      </c>
      <c r="K919" s="397">
        <f t="shared" si="404"/>
        <v>0</v>
      </c>
    </row>
    <row r="920" spans="1:11" ht="14.1" customHeight="1" x14ac:dyDescent="0.25">
      <c r="A920" s="601" t="s">
        <v>494</v>
      </c>
      <c r="B920" s="13" t="s">
        <v>81</v>
      </c>
      <c r="C920" s="14">
        <v>200000</v>
      </c>
      <c r="D920" s="32"/>
      <c r="E920" s="32"/>
      <c r="F920" s="442"/>
      <c r="G920" s="398"/>
      <c r="H920" s="15"/>
      <c r="I920" s="395">
        <f>H920+G920</f>
        <v>0</v>
      </c>
      <c r="J920" s="396">
        <f>C920-I920</f>
        <v>200000</v>
      </c>
      <c r="K920" s="397">
        <f t="shared" si="404"/>
        <v>0</v>
      </c>
    </row>
    <row r="921" spans="1:11" ht="14.1" customHeight="1" x14ac:dyDescent="0.25">
      <c r="A921" s="601" t="s">
        <v>812</v>
      </c>
      <c r="B921" s="13" t="s">
        <v>409</v>
      </c>
      <c r="C921" s="14">
        <v>200000</v>
      </c>
      <c r="D921" s="32"/>
      <c r="E921" s="32"/>
      <c r="F921" s="442"/>
      <c r="G921" s="398"/>
      <c r="H921" s="15"/>
      <c r="I921" s="395"/>
      <c r="J921" s="396">
        <f>C921-I921</f>
        <v>200000</v>
      </c>
      <c r="K921" s="397"/>
    </row>
    <row r="922" spans="1:11" ht="14.1" customHeight="1" x14ac:dyDescent="0.25">
      <c r="A922" s="601" t="s">
        <v>495</v>
      </c>
      <c r="B922" s="13" t="s">
        <v>65</v>
      </c>
      <c r="C922" s="14">
        <f>C923</f>
        <v>2450000</v>
      </c>
      <c r="D922" s="14">
        <f t="shared" ref="D922:J922" si="415">D923</f>
        <v>0</v>
      </c>
      <c r="E922" s="14">
        <f t="shared" si="415"/>
        <v>0</v>
      </c>
      <c r="F922" s="443">
        <f t="shared" si="415"/>
        <v>0</v>
      </c>
      <c r="G922" s="444">
        <f t="shared" si="415"/>
        <v>0</v>
      </c>
      <c r="H922" s="14">
        <f t="shared" si="415"/>
        <v>0</v>
      </c>
      <c r="I922" s="445">
        <f t="shared" si="415"/>
        <v>0</v>
      </c>
      <c r="J922" s="446">
        <f t="shared" si="415"/>
        <v>2450000</v>
      </c>
      <c r="K922" s="397">
        <f t="shared" ref="K922:K932" si="416">I922/C922*100</f>
        <v>0</v>
      </c>
    </row>
    <row r="923" spans="1:11" ht="14.1" customHeight="1" x14ac:dyDescent="0.25">
      <c r="A923" s="601" t="s">
        <v>496</v>
      </c>
      <c r="B923" s="13" t="s">
        <v>103</v>
      </c>
      <c r="C923" s="14">
        <v>2450000</v>
      </c>
      <c r="D923" s="32"/>
      <c r="E923" s="32"/>
      <c r="F923" s="442"/>
      <c r="G923" s="398"/>
      <c r="H923" s="15"/>
      <c r="I923" s="395">
        <f>H923+G923</f>
        <v>0</v>
      </c>
      <c r="J923" s="396">
        <f>C923-I923</f>
        <v>2450000</v>
      </c>
      <c r="K923" s="397">
        <f t="shared" si="416"/>
        <v>0</v>
      </c>
    </row>
    <row r="924" spans="1:11" ht="14.1" customHeight="1" x14ac:dyDescent="0.25">
      <c r="A924" s="448" t="s">
        <v>497</v>
      </c>
      <c r="B924" s="46" t="s">
        <v>498</v>
      </c>
      <c r="C924" s="47">
        <f t="shared" ref="C924:J924" si="417">C925+C939</f>
        <v>6800000</v>
      </c>
      <c r="D924" s="47">
        <f t="shared" si="417"/>
        <v>0</v>
      </c>
      <c r="E924" s="47">
        <f t="shared" si="417"/>
        <v>0</v>
      </c>
      <c r="F924" s="449">
        <f t="shared" si="417"/>
        <v>0</v>
      </c>
      <c r="G924" s="450">
        <f t="shared" si="417"/>
        <v>0</v>
      </c>
      <c r="H924" s="48">
        <f t="shared" si="417"/>
        <v>0</v>
      </c>
      <c r="I924" s="451">
        <f t="shared" si="417"/>
        <v>0</v>
      </c>
      <c r="J924" s="452">
        <f t="shared" si="417"/>
        <v>6800000</v>
      </c>
      <c r="K924" s="453">
        <f t="shared" si="416"/>
        <v>0</v>
      </c>
    </row>
    <row r="925" spans="1:11" ht="14.1" customHeight="1" thickBot="1" x14ac:dyDescent="0.3">
      <c r="A925" s="423" t="s">
        <v>499</v>
      </c>
      <c r="B925" s="26" t="s">
        <v>500</v>
      </c>
      <c r="C925" s="27">
        <f>C926</f>
        <v>2000000</v>
      </c>
      <c r="D925" s="27">
        <f t="shared" ref="D925:J925" si="418">D926</f>
        <v>0</v>
      </c>
      <c r="E925" s="27">
        <f t="shared" si="418"/>
        <v>0</v>
      </c>
      <c r="F925" s="424">
        <f t="shared" si="418"/>
        <v>0</v>
      </c>
      <c r="G925" s="463">
        <f t="shared" si="418"/>
        <v>0</v>
      </c>
      <c r="H925" s="52">
        <f t="shared" si="418"/>
        <v>0</v>
      </c>
      <c r="I925" s="464">
        <f t="shared" si="418"/>
        <v>0</v>
      </c>
      <c r="J925" s="465">
        <f t="shared" si="418"/>
        <v>2000000</v>
      </c>
      <c r="K925" s="428">
        <f t="shared" si="416"/>
        <v>0</v>
      </c>
    </row>
    <row r="926" spans="1:11" ht="14.1" customHeight="1" thickBot="1" x14ac:dyDescent="0.3">
      <c r="A926" s="599" t="s">
        <v>501</v>
      </c>
      <c r="B926" s="28" t="s">
        <v>54</v>
      </c>
      <c r="C926" s="29">
        <f>C927+C929+C931</f>
        <v>2000000</v>
      </c>
      <c r="D926" s="29">
        <f t="shared" ref="D926:J926" si="419">D927+D929+D931</f>
        <v>0</v>
      </c>
      <c r="E926" s="29">
        <f t="shared" si="419"/>
        <v>0</v>
      </c>
      <c r="F926" s="430">
        <f t="shared" si="419"/>
        <v>0</v>
      </c>
      <c r="G926" s="431">
        <f t="shared" si="419"/>
        <v>0</v>
      </c>
      <c r="H926" s="29">
        <f t="shared" si="419"/>
        <v>0</v>
      </c>
      <c r="I926" s="432">
        <f t="shared" si="419"/>
        <v>0</v>
      </c>
      <c r="J926" s="433">
        <f t="shared" si="419"/>
        <v>2000000</v>
      </c>
      <c r="K926" s="434">
        <f t="shared" si="416"/>
        <v>0</v>
      </c>
    </row>
    <row r="927" spans="1:11" ht="14.1" customHeight="1" x14ac:dyDescent="0.25">
      <c r="A927" s="600" t="s">
        <v>502</v>
      </c>
      <c r="B927" s="30" t="s">
        <v>56</v>
      </c>
      <c r="C927" s="31">
        <f>C928</f>
        <v>525000</v>
      </c>
      <c r="D927" s="31">
        <f t="shared" ref="D927:J927" si="420">D928</f>
        <v>0</v>
      </c>
      <c r="E927" s="31">
        <f t="shared" si="420"/>
        <v>0</v>
      </c>
      <c r="F927" s="436">
        <f t="shared" si="420"/>
        <v>0</v>
      </c>
      <c r="G927" s="437">
        <f t="shared" si="420"/>
        <v>0</v>
      </c>
      <c r="H927" s="31">
        <f t="shared" si="420"/>
        <v>0</v>
      </c>
      <c r="I927" s="438">
        <f t="shared" si="420"/>
        <v>0</v>
      </c>
      <c r="J927" s="439">
        <f t="shared" si="420"/>
        <v>525000</v>
      </c>
      <c r="K927" s="440">
        <f t="shared" si="416"/>
        <v>0</v>
      </c>
    </row>
    <row r="928" spans="1:11" ht="14.1" customHeight="1" x14ac:dyDescent="0.25">
      <c r="A928" s="601" t="s">
        <v>503</v>
      </c>
      <c r="B928" s="13" t="s">
        <v>58</v>
      </c>
      <c r="C928" s="14">
        <v>525000</v>
      </c>
      <c r="D928" s="2"/>
      <c r="E928" s="2"/>
      <c r="F928" s="479"/>
      <c r="G928" s="398"/>
      <c r="H928" s="15"/>
      <c r="I928" s="395">
        <f>H928+G928</f>
        <v>0</v>
      </c>
      <c r="J928" s="396">
        <f>C928-I928</f>
        <v>525000</v>
      </c>
      <c r="K928" s="397">
        <f t="shared" si="416"/>
        <v>0</v>
      </c>
    </row>
    <row r="929" spans="1:11" ht="14.1" customHeight="1" x14ac:dyDescent="0.25">
      <c r="A929" s="601" t="s">
        <v>504</v>
      </c>
      <c r="B929" s="13" t="s">
        <v>61</v>
      </c>
      <c r="C929" s="14">
        <f>C930</f>
        <v>200000</v>
      </c>
      <c r="D929" s="14">
        <f t="shared" ref="D929:J929" si="421">D930</f>
        <v>0</v>
      </c>
      <c r="E929" s="14">
        <f t="shared" si="421"/>
        <v>0</v>
      </c>
      <c r="F929" s="443">
        <f t="shared" si="421"/>
        <v>0</v>
      </c>
      <c r="G929" s="444">
        <f t="shared" si="421"/>
        <v>0</v>
      </c>
      <c r="H929" s="14">
        <f t="shared" si="421"/>
        <v>0</v>
      </c>
      <c r="I929" s="445">
        <f t="shared" si="421"/>
        <v>0</v>
      </c>
      <c r="J929" s="446">
        <f t="shared" si="421"/>
        <v>200000</v>
      </c>
      <c r="K929" s="397">
        <f t="shared" si="416"/>
        <v>0</v>
      </c>
    </row>
    <row r="930" spans="1:11" ht="14.1" customHeight="1" x14ac:dyDescent="0.25">
      <c r="A930" s="601" t="s">
        <v>505</v>
      </c>
      <c r="B930" s="13" t="s">
        <v>81</v>
      </c>
      <c r="C930" s="14">
        <v>200000</v>
      </c>
      <c r="D930" s="32"/>
      <c r="E930" s="32"/>
      <c r="F930" s="442"/>
      <c r="G930" s="398"/>
      <c r="H930" s="15"/>
      <c r="I930" s="395">
        <f>H930+G930</f>
        <v>0</v>
      </c>
      <c r="J930" s="396">
        <f>C930-I930</f>
        <v>200000</v>
      </c>
      <c r="K930" s="397">
        <f t="shared" si="416"/>
        <v>0</v>
      </c>
    </row>
    <row r="931" spans="1:11" ht="14.1" customHeight="1" x14ac:dyDescent="0.25">
      <c r="A931" s="601" t="s">
        <v>506</v>
      </c>
      <c r="B931" s="13" t="s">
        <v>65</v>
      </c>
      <c r="C931" s="14">
        <f>C932</f>
        <v>1275000</v>
      </c>
      <c r="D931" s="14">
        <f t="shared" ref="D931:J931" si="422">D932</f>
        <v>0</v>
      </c>
      <c r="E931" s="14">
        <f t="shared" si="422"/>
        <v>0</v>
      </c>
      <c r="F931" s="443">
        <f t="shared" si="422"/>
        <v>0</v>
      </c>
      <c r="G931" s="444">
        <f t="shared" si="422"/>
        <v>0</v>
      </c>
      <c r="H931" s="14">
        <f t="shared" si="422"/>
        <v>0</v>
      </c>
      <c r="I931" s="445">
        <f t="shared" si="422"/>
        <v>0</v>
      </c>
      <c r="J931" s="446">
        <f t="shared" si="422"/>
        <v>1275000</v>
      </c>
      <c r="K931" s="397">
        <f t="shared" si="416"/>
        <v>0</v>
      </c>
    </row>
    <row r="932" spans="1:11" ht="14.1" customHeight="1" x14ac:dyDescent="0.25">
      <c r="A932" s="601" t="s">
        <v>507</v>
      </c>
      <c r="B932" s="13" t="s">
        <v>103</v>
      </c>
      <c r="C932" s="14">
        <v>1275000</v>
      </c>
      <c r="D932" s="32"/>
      <c r="E932" s="32"/>
      <c r="F932" s="442"/>
      <c r="G932" s="398"/>
      <c r="H932" s="15"/>
      <c r="I932" s="395">
        <f>H932+G932</f>
        <v>0</v>
      </c>
      <c r="J932" s="396">
        <f>C932-I932</f>
        <v>1275000</v>
      </c>
      <c r="K932" s="397">
        <f t="shared" si="416"/>
        <v>0</v>
      </c>
    </row>
    <row r="933" spans="1:11" ht="14.1" customHeight="1" x14ac:dyDescent="0.25">
      <c r="A933" s="603"/>
      <c r="B933" s="19"/>
      <c r="C933" s="20"/>
      <c r="D933" s="3"/>
      <c r="E933" s="3"/>
      <c r="F933" s="359"/>
      <c r="G933" s="393"/>
      <c r="H933" s="50"/>
      <c r="I933" s="461"/>
      <c r="J933" s="462"/>
      <c r="K933" s="413"/>
    </row>
    <row r="934" spans="1:11" ht="14.1" customHeight="1" x14ac:dyDescent="0.25">
      <c r="A934" s="105"/>
      <c r="B934" s="34"/>
      <c r="C934" s="35"/>
      <c r="D934" s="36"/>
      <c r="E934" s="36"/>
      <c r="F934" s="36"/>
      <c r="G934" s="37"/>
      <c r="H934" s="37"/>
      <c r="I934" s="37"/>
      <c r="J934" s="38"/>
      <c r="K934" s="39"/>
    </row>
    <row r="935" spans="1:11" ht="14.1" customHeight="1" x14ac:dyDescent="0.25">
      <c r="A935" s="106"/>
      <c r="B935" s="40"/>
      <c r="C935" s="41"/>
      <c r="D935" s="42"/>
      <c r="E935" s="42"/>
      <c r="F935" s="42"/>
      <c r="G935" s="43"/>
      <c r="H935" s="43"/>
      <c r="I935" s="43"/>
      <c r="J935" s="44"/>
      <c r="K935" s="45"/>
    </row>
    <row r="936" spans="1:11" ht="14.1" customHeight="1" x14ac:dyDescent="0.25">
      <c r="A936" s="106"/>
      <c r="B936" s="40"/>
      <c r="C936" s="41"/>
      <c r="D936" s="42"/>
      <c r="E936" s="42"/>
      <c r="F936" s="42"/>
      <c r="G936" s="43"/>
      <c r="H936" s="43"/>
      <c r="I936" s="43"/>
      <c r="J936" s="44"/>
      <c r="K936" s="45"/>
    </row>
    <row r="937" spans="1:11" ht="14.1" customHeight="1" x14ac:dyDescent="0.25">
      <c r="A937" s="106"/>
      <c r="B937" s="40"/>
      <c r="C937" s="41"/>
      <c r="D937" s="42"/>
      <c r="E937" s="42"/>
      <c r="F937" s="42"/>
      <c r="G937" s="43"/>
      <c r="H937" s="43"/>
      <c r="I937" s="43"/>
      <c r="J937" s="44"/>
      <c r="K937" s="45">
        <v>12</v>
      </c>
    </row>
    <row r="938" spans="1:11" ht="14.1" customHeight="1" x14ac:dyDescent="0.25">
      <c r="A938" s="321" t="s">
        <v>740</v>
      </c>
      <c r="B938" s="322">
        <v>2</v>
      </c>
      <c r="C938" s="323" t="s">
        <v>741</v>
      </c>
      <c r="D938" s="323" t="s">
        <v>742</v>
      </c>
      <c r="E938" s="323" t="s">
        <v>743</v>
      </c>
      <c r="F938" s="324" t="s">
        <v>744</v>
      </c>
      <c r="G938" s="325">
        <v>7</v>
      </c>
      <c r="H938" s="326">
        <v>8</v>
      </c>
      <c r="I938" s="327">
        <v>9</v>
      </c>
      <c r="J938" s="328">
        <v>10</v>
      </c>
      <c r="K938" s="329">
        <v>11</v>
      </c>
    </row>
    <row r="939" spans="1:11" ht="14.1" customHeight="1" thickBot="1" x14ac:dyDescent="0.3">
      <c r="A939" s="423" t="s">
        <v>508</v>
      </c>
      <c r="B939" s="26" t="s">
        <v>509</v>
      </c>
      <c r="C939" s="27">
        <f>C940+C943</f>
        <v>4800000</v>
      </c>
      <c r="D939" s="27">
        <f t="shared" ref="D939:J939" si="423">D940+D943</f>
        <v>0</v>
      </c>
      <c r="E939" s="27">
        <f t="shared" si="423"/>
        <v>0</v>
      </c>
      <c r="F939" s="424">
        <f t="shared" si="423"/>
        <v>0</v>
      </c>
      <c r="G939" s="425">
        <f t="shared" si="423"/>
        <v>0</v>
      </c>
      <c r="H939" s="27">
        <f t="shared" si="423"/>
        <v>0</v>
      </c>
      <c r="I939" s="426">
        <f t="shared" si="423"/>
        <v>0</v>
      </c>
      <c r="J939" s="427">
        <f t="shared" si="423"/>
        <v>4800000</v>
      </c>
      <c r="K939" s="413">
        <f t="shared" ref="K939:K973" si="424">I939/C939*100</f>
        <v>0</v>
      </c>
    </row>
    <row r="940" spans="1:11" ht="14.1" customHeight="1" thickBot="1" x14ac:dyDescent="0.3">
      <c r="A940" s="456" t="s">
        <v>510</v>
      </c>
      <c r="B940" s="28" t="s">
        <v>24</v>
      </c>
      <c r="C940" s="29">
        <f>C941</f>
        <v>625000</v>
      </c>
      <c r="D940" s="29">
        <f t="shared" ref="D940:J941" si="425">D941</f>
        <v>0</v>
      </c>
      <c r="E940" s="29">
        <f t="shared" si="425"/>
        <v>0</v>
      </c>
      <c r="F940" s="430">
        <f t="shared" si="425"/>
        <v>0</v>
      </c>
      <c r="G940" s="431">
        <f t="shared" si="425"/>
        <v>0</v>
      </c>
      <c r="H940" s="29">
        <f t="shared" si="425"/>
        <v>0</v>
      </c>
      <c r="I940" s="432">
        <f t="shared" si="425"/>
        <v>0</v>
      </c>
      <c r="J940" s="433">
        <f t="shared" si="425"/>
        <v>625000</v>
      </c>
      <c r="K940" s="434">
        <f t="shared" si="424"/>
        <v>0</v>
      </c>
    </row>
    <row r="941" spans="1:11" ht="14.1" customHeight="1" x14ac:dyDescent="0.25">
      <c r="A941" s="457" t="s">
        <v>511</v>
      </c>
      <c r="B941" s="30" t="s">
        <v>73</v>
      </c>
      <c r="C941" s="31">
        <f>C942</f>
        <v>625000</v>
      </c>
      <c r="D941" s="31">
        <f t="shared" si="425"/>
        <v>0</v>
      </c>
      <c r="E941" s="31">
        <f t="shared" si="425"/>
        <v>0</v>
      </c>
      <c r="F941" s="436">
        <f t="shared" si="425"/>
        <v>0</v>
      </c>
      <c r="G941" s="437">
        <f t="shared" si="425"/>
        <v>0</v>
      </c>
      <c r="H941" s="31">
        <f t="shared" si="425"/>
        <v>0</v>
      </c>
      <c r="I941" s="438">
        <f t="shared" si="425"/>
        <v>0</v>
      </c>
      <c r="J941" s="439">
        <f t="shared" si="425"/>
        <v>625000</v>
      </c>
      <c r="K941" s="440">
        <f t="shared" si="424"/>
        <v>0</v>
      </c>
    </row>
    <row r="942" spans="1:11" ht="14.1" customHeight="1" thickBot="1" x14ac:dyDescent="0.3">
      <c r="A942" s="407" t="s">
        <v>512</v>
      </c>
      <c r="B942" s="19" t="s">
        <v>75</v>
      </c>
      <c r="C942" s="20">
        <v>625000</v>
      </c>
      <c r="D942" s="4"/>
      <c r="E942" s="4"/>
      <c r="F942" s="460"/>
      <c r="G942" s="393"/>
      <c r="H942" s="50"/>
      <c r="I942" s="461">
        <f>H942+G942</f>
        <v>0</v>
      </c>
      <c r="J942" s="462">
        <f>C942-I942</f>
        <v>625000</v>
      </c>
      <c r="K942" s="413">
        <f t="shared" si="424"/>
        <v>0</v>
      </c>
    </row>
    <row r="943" spans="1:11" ht="14.1" customHeight="1" thickBot="1" x14ac:dyDescent="0.3">
      <c r="A943" s="456" t="s">
        <v>513</v>
      </c>
      <c r="B943" s="28" t="s">
        <v>54</v>
      </c>
      <c r="C943" s="29">
        <f>C944+C946+C948+C951+C954</f>
        <v>4175000</v>
      </c>
      <c r="D943" s="29">
        <f t="shared" ref="D943:J943" si="426">D944+D946+D948+D951+D954</f>
        <v>0</v>
      </c>
      <c r="E943" s="29">
        <f t="shared" si="426"/>
        <v>0</v>
      </c>
      <c r="F943" s="430">
        <f t="shared" si="426"/>
        <v>0</v>
      </c>
      <c r="G943" s="431">
        <f t="shared" si="426"/>
        <v>0</v>
      </c>
      <c r="H943" s="29">
        <f t="shared" si="426"/>
        <v>0</v>
      </c>
      <c r="I943" s="432">
        <f t="shared" si="426"/>
        <v>0</v>
      </c>
      <c r="J943" s="433">
        <f t="shared" si="426"/>
        <v>4175000</v>
      </c>
      <c r="K943" s="434">
        <f t="shared" si="424"/>
        <v>0</v>
      </c>
    </row>
    <row r="944" spans="1:11" ht="14.1" customHeight="1" x14ac:dyDescent="0.25">
      <c r="A944" s="457" t="s">
        <v>514</v>
      </c>
      <c r="B944" s="30" t="s">
        <v>56</v>
      </c>
      <c r="C944" s="31">
        <f>C945</f>
        <v>480000</v>
      </c>
      <c r="D944" s="31">
        <f t="shared" ref="D944:J944" si="427">D945</f>
        <v>0</v>
      </c>
      <c r="E944" s="31">
        <f t="shared" si="427"/>
        <v>0</v>
      </c>
      <c r="F944" s="436">
        <f t="shared" si="427"/>
        <v>0</v>
      </c>
      <c r="G944" s="437">
        <f t="shared" si="427"/>
        <v>0</v>
      </c>
      <c r="H944" s="31">
        <f t="shared" si="427"/>
        <v>0</v>
      </c>
      <c r="I944" s="438">
        <f t="shared" si="427"/>
        <v>0</v>
      </c>
      <c r="J944" s="439">
        <f t="shared" si="427"/>
        <v>480000</v>
      </c>
      <c r="K944" s="440">
        <f t="shared" si="424"/>
        <v>0</v>
      </c>
    </row>
    <row r="945" spans="1:11" ht="14.1" customHeight="1" x14ac:dyDescent="0.25">
      <c r="A945" s="390" t="s">
        <v>515</v>
      </c>
      <c r="B945" s="13" t="s">
        <v>58</v>
      </c>
      <c r="C945" s="14">
        <v>480000</v>
      </c>
      <c r="D945" s="2"/>
      <c r="E945" s="2"/>
      <c r="F945" s="479"/>
      <c r="G945" s="398"/>
      <c r="H945" s="15"/>
      <c r="I945" s="466">
        <f>H945+G945</f>
        <v>0</v>
      </c>
      <c r="J945" s="482">
        <f>C945-I945</f>
        <v>480000</v>
      </c>
      <c r="K945" s="397">
        <f t="shared" si="424"/>
        <v>0</v>
      </c>
    </row>
    <row r="946" spans="1:11" ht="14.1" customHeight="1" x14ac:dyDescent="0.25">
      <c r="A946" s="390" t="s">
        <v>516</v>
      </c>
      <c r="B946" s="13" t="s">
        <v>517</v>
      </c>
      <c r="C946" s="14">
        <f>C947</f>
        <v>200000</v>
      </c>
      <c r="D946" s="14">
        <f t="shared" ref="D946:J946" si="428">D947</f>
        <v>0</v>
      </c>
      <c r="E946" s="14">
        <f t="shared" si="428"/>
        <v>0</v>
      </c>
      <c r="F946" s="443">
        <f t="shared" si="428"/>
        <v>0</v>
      </c>
      <c r="G946" s="444">
        <f t="shared" si="428"/>
        <v>0</v>
      </c>
      <c r="H946" s="14">
        <f t="shared" si="428"/>
        <v>0</v>
      </c>
      <c r="I946" s="445">
        <f t="shared" si="428"/>
        <v>0</v>
      </c>
      <c r="J946" s="446">
        <f t="shared" si="428"/>
        <v>200000</v>
      </c>
      <c r="K946" s="397">
        <f t="shared" si="424"/>
        <v>0</v>
      </c>
    </row>
    <row r="947" spans="1:11" ht="14.1" customHeight="1" x14ac:dyDescent="0.25">
      <c r="A947" s="390" t="s">
        <v>518</v>
      </c>
      <c r="B947" s="13" t="s">
        <v>519</v>
      </c>
      <c r="C947" s="14">
        <v>200000</v>
      </c>
      <c r="D947" s="2"/>
      <c r="E947" s="2"/>
      <c r="F947" s="479"/>
      <c r="G947" s="398"/>
      <c r="H947" s="15"/>
      <c r="I947" s="466">
        <f>H947+G947</f>
        <v>0</v>
      </c>
      <c r="J947" s="482">
        <f>C947-I947</f>
        <v>200000</v>
      </c>
      <c r="K947" s="397">
        <f t="shared" si="424"/>
        <v>0</v>
      </c>
    </row>
    <row r="948" spans="1:11" ht="14.1" customHeight="1" x14ac:dyDescent="0.25">
      <c r="A948" s="390" t="s">
        <v>520</v>
      </c>
      <c r="B948" s="13" t="s">
        <v>61</v>
      </c>
      <c r="C948" s="14">
        <f>C949+C950</f>
        <v>400000</v>
      </c>
      <c r="D948" s="14">
        <f t="shared" ref="D948:J948" si="429">D949+D950</f>
        <v>0</v>
      </c>
      <c r="E948" s="14">
        <f t="shared" si="429"/>
        <v>0</v>
      </c>
      <c r="F948" s="443">
        <f t="shared" si="429"/>
        <v>0</v>
      </c>
      <c r="G948" s="444">
        <f t="shared" si="429"/>
        <v>0</v>
      </c>
      <c r="H948" s="14">
        <f t="shared" si="429"/>
        <v>0</v>
      </c>
      <c r="I948" s="445">
        <f t="shared" si="429"/>
        <v>0</v>
      </c>
      <c r="J948" s="446">
        <f t="shared" si="429"/>
        <v>400000</v>
      </c>
      <c r="K948" s="397">
        <f t="shared" si="424"/>
        <v>0</v>
      </c>
    </row>
    <row r="949" spans="1:11" ht="14.1" customHeight="1" x14ac:dyDescent="0.25">
      <c r="A949" s="390" t="s">
        <v>521</v>
      </c>
      <c r="B949" s="13" t="s">
        <v>81</v>
      </c>
      <c r="C949" s="14">
        <v>300000</v>
      </c>
      <c r="D949" s="2"/>
      <c r="E949" s="2"/>
      <c r="F949" s="479"/>
      <c r="G949" s="398"/>
      <c r="H949" s="15"/>
      <c r="I949" s="466">
        <f>H949+G949</f>
        <v>0</v>
      </c>
      <c r="J949" s="482">
        <f>C949-I949</f>
        <v>300000</v>
      </c>
      <c r="K949" s="397">
        <f t="shared" si="424"/>
        <v>0</v>
      </c>
    </row>
    <row r="950" spans="1:11" ht="14.1" customHeight="1" x14ac:dyDescent="0.25">
      <c r="A950" s="390" t="s">
        <v>522</v>
      </c>
      <c r="B950" s="13" t="s">
        <v>409</v>
      </c>
      <c r="C950" s="14">
        <v>100000</v>
      </c>
      <c r="D950" s="2"/>
      <c r="E950" s="2"/>
      <c r="F950" s="479"/>
      <c r="G950" s="398"/>
      <c r="H950" s="15"/>
      <c r="I950" s="466">
        <f>H950+G950</f>
        <v>0</v>
      </c>
      <c r="J950" s="482">
        <f>C950-I950</f>
        <v>100000</v>
      </c>
      <c r="K950" s="397">
        <f t="shared" si="424"/>
        <v>0</v>
      </c>
    </row>
    <row r="951" spans="1:11" ht="14.1" customHeight="1" x14ac:dyDescent="0.25">
      <c r="A951" s="390" t="s">
        <v>523</v>
      </c>
      <c r="B951" s="13" t="s">
        <v>524</v>
      </c>
      <c r="C951" s="14">
        <f>C952+C953</f>
        <v>800000</v>
      </c>
      <c r="D951" s="14">
        <f t="shared" ref="D951:J951" si="430">D952+D953</f>
        <v>0</v>
      </c>
      <c r="E951" s="14">
        <f t="shared" si="430"/>
        <v>0</v>
      </c>
      <c r="F951" s="443">
        <f t="shared" si="430"/>
        <v>0</v>
      </c>
      <c r="G951" s="444">
        <f t="shared" si="430"/>
        <v>0</v>
      </c>
      <c r="H951" s="14">
        <f t="shared" si="430"/>
        <v>0</v>
      </c>
      <c r="I951" s="445">
        <f t="shared" si="430"/>
        <v>0</v>
      </c>
      <c r="J951" s="446">
        <f t="shared" si="430"/>
        <v>800000</v>
      </c>
      <c r="K951" s="397">
        <f t="shared" si="424"/>
        <v>0</v>
      </c>
    </row>
    <row r="952" spans="1:11" ht="14.1" customHeight="1" x14ac:dyDescent="0.25">
      <c r="A952" s="390" t="s">
        <v>525</v>
      </c>
      <c r="B952" s="13" t="s">
        <v>526</v>
      </c>
      <c r="C952" s="14">
        <v>500000</v>
      </c>
      <c r="D952" s="2"/>
      <c r="E952" s="2"/>
      <c r="F952" s="479"/>
      <c r="G952" s="398"/>
      <c r="H952" s="15"/>
      <c r="I952" s="466">
        <f>H952+G952</f>
        <v>0</v>
      </c>
      <c r="J952" s="482">
        <f>C952-I952</f>
        <v>500000</v>
      </c>
      <c r="K952" s="397">
        <f t="shared" si="424"/>
        <v>0</v>
      </c>
    </row>
    <row r="953" spans="1:11" ht="14.1" customHeight="1" x14ac:dyDescent="0.25">
      <c r="A953" s="390" t="s">
        <v>527</v>
      </c>
      <c r="B953" s="13" t="s">
        <v>528</v>
      </c>
      <c r="C953" s="14">
        <v>300000</v>
      </c>
      <c r="D953" s="2"/>
      <c r="E953" s="2"/>
      <c r="F953" s="479"/>
      <c r="G953" s="398"/>
      <c r="H953" s="15"/>
      <c r="I953" s="466">
        <f>H953+G953</f>
        <v>0</v>
      </c>
      <c r="J953" s="482">
        <f>C953-I953</f>
        <v>300000</v>
      </c>
      <c r="K953" s="397">
        <f t="shared" si="424"/>
        <v>0</v>
      </c>
    </row>
    <row r="954" spans="1:11" ht="14.1" customHeight="1" x14ac:dyDescent="0.25">
      <c r="A954" s="390" t="s">
        <v>529</v>
      </c>
      <c r="B954" s="13" t="s">
        <v>65</v>
      </c>
      <c r="C954" s="14">
        <f>C955</f>
        <v>2295000</v>
      </c>
      <c r="D954" s="14">
        <f t="shared" ref="D954:J954" si="431">D955</f>
        <v>0</v>
      </c>
      <c r="E954" s="14">
        <f t="shared" si="431"/>
        <v>0</v>
      </c>
      <c r="F954" s="443">
        <f t="shared" si="431"/>
        <v>0</v>
      </c>
      <c r="G954" s="444">
        <f t="shared" si="431"/>
        <v>0</v>
      </c>
      <c r="H954" s="14">
        <f t="shared" si="431"/>
        <v>0</v>
      </c>
      <c r="I954" s="445">
        <f t="shared" si="431"/>
        <v>0</v>
      </c>
      <c r="J954" s="446">
        <f t="shared" si="431"/>
        <v>2295000</v>
      </c>
      <c r="K954" s="397">
        <f t="shared" si="424"/>
        <v>0</v>
      </c>
    </row>
    <row r="955" spans="1:11" ht="14.1" customHeight="1" x14ac:dyDescent="0.25">
      <c r="A955" s="390" t="s">
        <v>530</v>
      </c>
      <c r="B955" s="13" t="s">
        <v>103</v>
      </c>
      <c r="C955" s="14">
        <v>2295000</v>
      </c>
      <c r="D955" s="32"/>
      <c r="E955" s="32"/>
      <c r="F955" s="442"/>
      <c r="G955" s="398"/>
      <c r="H955" s="15"/>
      <c r="I955" s="466">
        <f>H955+G955</f>
        <v>0</v>
      </c>
      <c r="J955" s="396">
        <f>C955-I955</f>
        <v>2295000</v>
      </c>
      <c r="K955" s="397">
        <f t="shared" si="424"/>
        <v>0</v>
      </c>
    </row>
    <row r="956" spans="1:11" ht="14.1" customHeight="1" x14ac:dyDescent="0.25">
      <c r="A956" s="448" t="s">
        <v>531</v>
      </c>
      <c r="B956" s="46" t="s">
        <v>532</v>
      </c>
      <c r="C956" s="47">
        <f t="shared" ref="C956:J956" si="432">C957+C966</f>
        <v>5000000</v>
      </c>
      <c r="D956" s="47">
        <f t="shared" si="432"/>
        <v>0</v>
      </c>
      <c r="E956" s="47">
        <f t="shared" si="432"/>
        <v>0</v>
      </c>
      <c r="F956" s="449">
        <f t="shared" si="432"/>
        <v>0</v>
      </c>
      <c r="G956" s="450">
        <f t="shared" si="432"/>
        <v>0</v>
      </c>
      <c r="H956" s="48">
        <f t="shared" si="432"/>
        <v>0</v>
      </c>
      <c r="I956" s="451">
        <f t="shared" si="432"/>
        <v>0</v>
      </c>
      <c r="J956" s="452">
        <f t="shared" si="432"/>
        <v>5000000</v>
      </c>
      <c r="K956" s="453">
        <f t="shared" si="424"/>
        <v>0</v>
      </c>
    </row>
    <row r="957" spans="1:11" ht="14.1" customHeight="1" thickBot="1" x14ac:dyDescent="0.3">
      <c r="A957" s="423" t="s">
        <v>533</v>
      </c>
      <c r="B957" s="26" t="s">
        <v>534</v>
      </c>
      <c r="C957" s="27">
        <f>C958</f>
        <v>2000000</v>
      </c>
      <c r="D957" s="27">
        <f t="shared" ref="D957:J957" si="433">D958</f>
        <v>0</v>
      </c>
      <c r="E957" s="27">
        <f t="shared" si="433"/>
        <v>0</v>
      </c>
      <c r="F957" s="424">
        <f t="shared" si="433"/>
        <v>0</v>
      </c>
      <c r="G957" s="463">
        <f t="shared" si="433"/>
        <v>0</v>
      </c>
      <c r="H957" s="52">
        <f t="shared" si="433"/>
        <v>0</v>
      </c>
      <c r="I957" s="464">
        <f t="shared" si="433"/>
        <v>0</v>
      </c>
      <c r="J957" s="465">
        <f t="shared" si="433"/>
        <v>2000000</v>
      </c>
      <c r="K957" s="428">
        <f t="shared" si="424"/>
        <v>0</v>
      </c>
    </row>
    <row r="958" spans="1:11" ht="14.1" customHeight="1" thickBot="1" x14ac:dyDescent="0.3">
      <c r="A958" s="599" t="s">
        <v>535</v>
      </c>
      <c r="B958" s="28" t="s">
        <v>54</v>
      </c>
      <c r="C958" s="29">
        <f>C959+C961+C964</f>
        <v>2000000</v>
      </c>
      <c r="D958" s="29">
        <f t="shared" ref="D958:J958" si="434">D959+D961+D964</f>
        <v>0</v>
      </c>
      <c r="E958" s="29">
        <f t="shared" si="434"/>
        <v>0</v>
      </c>
      <c r="F958" s="430">
        <f t="shared" si="434"/>
        <v>0</v>
      </c>
      <c r="G958" s="431">
        <f t="shared" si="434"/>
        <v>0</v>
      </c>
      <c r="H958" s="29">
        <f t="shared" si="434"/>
        <v>0</v>
      </c>
      <c r="I958" s="432">
        <f t="shared" si="434"/>
        <v>0</v>
      </c>
      <c r="J958" s="433">
        <f t="shared" si="434"/>
        <v>2000000</v>
      </c>
      <c r="K958" s="434">
        <f t="shared" si="424"/>
        <v>0</v>
      </c>
    </row>
    <row r="959" spans="1:11" ht="14.1" customHeight="1" x14ac:dyDescent="0.25">
      <c r="A959" s="600" t="s">
        <v>536</v>
      </c>
      <c r="B959" s="30" t="s">
        <v>56</v>
      </c>
      <c r="C959" s="31">
        <f>C960</f>
        <v>500000</v>
      </c>
      <c r="D959" s="31">
        <f t="shared" ref="D959:J959" si="435">D960</f>
        <v>0</v>
      </c>
      <c r="E959" s="31">
        <f t="shared" si="435"/>
        <v>0</v>
      </c>
      <c r="F959" s="436">
        <f t="shared" si="435"/>
        <v>0</v>
      </c>
      <c r="G959" s="437">
        <f t="shared" si="435"/>
        <v>0</v>
      </c>
      <c r="H959" s="31">
        <f t="shared" si="435"/>
        <v>0</v>
      </c>
      <c r="I959" s="438">
        <f t="shared" si="435"/>
        <v>0</v>
      </c>
      <c r="J959" s="439">
        <f t="shared" si="435"/>
        <v>500000</v>
      </c>
      <c r="K959" s="440">
        <f t="shared" si="424"/>
        <v>0</v>
      </c>
    </row>
    <row r="960" spans="1:11" ht="14.1" customHeight="1" x14ac:dyDescent="0.25">
      <c r="A960" s="601" t="s">
        <v>537</v>
      </c>
      <c r="B960" s="13" t="s">
        <v>58</v>
      </c>
      <c r="C960" s="14">
        <v>500000</v>
      </c>
      <c r="D960" s="2"/>
      <c r="E960" s="2"/>
      <c r="F960" s="479"/>
      <c r="G960" s="398"/>
      <c r="H960" s="15"/>
      <c r="I960" s="395">
        <f>H960+G960</f>
        <v>0</v>
      </c>
      <c r="J960" s="396">
        <f>C960-I960</f>
        <v>500000</v>
      </c>
      <c r="K960" s="397">
        <f t="shared" si="424"/>
        <v>0</v>
      </c>
    </row>
    <row r="961" spans="1:11" ht="14.1" customHeight="1" x14ac:dyDescent="0.25">
      <c r="A961" s="601" t="s">
        <v>538</v>
      </c>
      <c r="B961" s="13" t="s">
        <v>61</v>
      </c>
      <c r="C961" s="14">
        <f>C962+C963</f>
        <v>500000</v>
      </c>
      <c r="D961" s="14">
        <f t="shared" ref="D961:J961" si="436">D962+D963</f>
        <v>0</v>
      </c>
      <c r="E961" s="14">
        <f t="shared" si="436"/>
        <v>0</v>
      </c>
      <c r="F961" s="443">
        <f t="shared" si="436"/>
        <v>0</v>
      </c>
      <c r="G961" s="444">
        <f t="shared" si="436"/>
        <v>0</v>
      </c>
      <c r="H961" s="14">
        <f t="shared" si="436"/>
        <v>0</v>
      </c>
      <c r="I961" s="445">
        <f t="shared" si="436"/>
        <v>0</v>
      </c>
      <c r="J961" s="446">
        <f t="shared" si="436"/>
        <v>500000</v>
      </c>
      <c r="K961" s="397">
        <f t="shared" si="424"/>
        <v>0</v>
      </c>
    </row>
    <row r="962" spans="1:11" ht="14.1" customHeight="1" x14ac:dyDescent="0.25">
      <c r="A962" s="601" t="s">
        <v>539</v>
      </c>
      <c r="B962" s="13" t="s">
        <v>81</v>
      </c>
      <c r="C962" s="14">
        <v>300000</v>
      </c>
      <c r="D962" s="2"/>
      <c r="E962" s="2"/>
      <c r="F962" s="479"/>
      <c r="G962" s="398"/>
      <c r="H962" s="15"/>
      <c r="I962" s="395">
        <f>H962+G962</f>
        <v>0</v>
      </c>
      <c r="J962" s="396">
        <f>C962-I962</f>
        <v>300000</v>
      </c>
      <c r="K962" s="397">
        <f t="shared" si="424"/>
        <v>0</v>
      </c>
    </row>
    <row r="963" spans="1:11" ht="14.1" customHeight="1" x14ac:dyDescent="0.25">
      <c r="A963" s="601" t="s">
        <v>813</v>
      </c>
      <c r="B963" s="13" t="s">
        <v>409</v>
      </c>
      <c r="C963" s="14">
        <v>200000</v>
      </c>
      <c r="D963" s="2"/>
      <c r="E963" s="2"/>
      <c r="F963" s="479"/>
      <c r="G963" s="398"/>
      <c r="H963" s="15"/>
      <c r="I963" s="395"/>
      <c r="J963" s="396">
        <f>C963-I963</f>
        <v>200000</v>
      </c>
      <c r="K963" s="397">
        <f t="shared" si="424"/>
        <v>0</v>
      </c>
    </row>
    <row r="964" spans="1:11" ht="14.1" customHeight="1" x14ac:dyDescent="0.25">
      <c r="A964" s="601" t="s">
        <v>540</v>
      </c>
      <c r="B964" s="13" t="s">
        <v>65</v>
      </c>
      <c r="C964" s="14">
        <f>C965</f>
        <v>1000000</v>
      </c>
      <c r="D964" s="14">
        <f t="shared" ref="D964:J964" si="437">D965</f>
        <v>0</v>
      </c>
      <c r="E964" s="14">
        <f t="shared" si="437"/>
        <v>0</v>
      </c>
      <c r="F964" s="443">
        <f t="shared" si="437"/>
        <v>0</v>
      </c>
      <c r="G964" s="444">
        <f t="shared" si="437"/>
        <v>0</v>
      </c>
      <c r="H964" s="14">
        <f t="shared" si="437"/>
        <v>0</v>
      </c>
      <c r="I964" s="445">
        <f t="shared" si="437"/>
        <v>0</v>
      </c>
      <c r="J964" s="446">
        <f t="shared" si="437"/>
        <v>1000000</v>
      </c>
      <c r="K964" s="397">
        <f t="shared" si="424"/>
        <v>0</v>
      </c>
    </row>
    <row r="965" spans="1:11" ht="14.1" customHeight="1" x14ac:dyDescent="0.25">
      <c r="A965" s="601" t="s">
        <v>541</v>
      </c>
      <c r="B965" s="13" t="s">
        <v>103</v>
      </c>
      <c r="C965" s="14">
        <v>1000000</v>
      </c>
      <c r="D965" s="32"/>
      <c r="E965" s="32"/>
      <c r="F965" s="442"/>
      <c r="G965" s="354"/>
      <c r="H965" s="15"/>
      <c r="I965" s="395">
        <f>H965+G965</f>
        <v>0</v>
      </c>
      <c r="J965" s="396">
        <f>C965-I965</f>
        <v>1000000</v>
      </c>
      <c r="K965" s="397">
        <f t="shared" si="424"/>
        <v>0</v>
      </c>
    </row>
    <row r="966" spans="1:11" ht="14.1" customHeight="1" thickBot="1" x14ac:dyDescent="0.3">
      <c r="A966" s="423" t="s">
        <v>542</v>
      </c>
      <c r="B966" s="26" t="s">
        <v>543</v>
      </c>
      <c r="C966" s="27">
        <f>C967</f>
        <v>3000000</v>
      </c>
      <c r="D966" s="27">
        <f t="shared" ref="D966:J966" si="438">D967</f>
        <v>0</v>
      </c>
      <c r="E966" s="27">
        <f t="shared" si="438"/>
        <v>0</v>
      </c>
      <c r="F966" s="424">
        <f t="shared" si="438"/>
        <v>0</v>
      </c>
      <c r="G966" s="463">
        <f t="shared" si="438"/>
        <v>0</v>
      </c>
      <c r="H966" s="52">
        <f t="shared" si="438"/>
        <v>0</v>
      </c>
      <c r="I966" s="464">
        <f t="shared" si="438"/>
        <v>0</v>
      </c>
      <c r="J966" s="465">
        <f t="shared" si="438"/>
        <v>3000000</v>
      </c>
      <c r="K966" s="428">
        <f t="shared" si="424"/>
        <v>0</v>
      </c>
    </row>
    <row r="967" spans="1:11" ht="14.1" customHeight="1" thickBot="1" x14ac:dyDescent="0.3">
      <c r="A967" s="599" t="s">
        <v>544</v>
      </c>
      <c r="B967" s="28" t="s">
        <v>54</v>
      </c>
      <c r="C967" s="29">
        <f>C968+C970+C972</f>
        <v>3000000</v>
      </c>
      <c r="D967" s="29">
        <f t="shared" ref="D967:J967" si="439">D968+D970+D972</f>
        <v>0</v>
      </c>
      <c r="E967" s="29">
        <f t="shared" si="439"/>
        <v>0</v>
      </c>
      <c r="F967" s="430">
        <f t="shared" si="439"/>
        <v>0</v>
      </c>
      <c r="G967" s="431">
        <f t="shared" si="439"/>
        <v>0</v>
      </c>
      <c r="H967" s="29">
        <f t="shared" si="439"/>
        <v>0</v>
      </c>
      <c r="I967" s="432">
        <f t="shared" si="439"/>
        <v>0</v>
      </c>
      <c r="J967" s="433">
        <f t="shared" si="439"/>
        <v>3000000</v>
      </c>
      <c r="K967" s="471">
        <f t="shared" si="424"/>
        <v>0</v>
      </c>
    </row>
    <row r="968" spans="1:11" ht="14.1" customHeight="1" x14ac:dyDescent="0.25">
      <c r="A968" s="600" t="s">
        <v>545</v>
      </c>
      <c r="B968" s="30" t="s">
        <v>56</v>
      </c>
      <c r="C968" s="31">
        <f>C969</f>
        <v>940000</v>
      </c>
      <c r="D968" s="31">
        <f t="shared" ref="D968:J968" si="440">D969</f>
        <v>0</v>
      </c>
      <c r="E968" s="31">
        <f t="shared" si="440"/>
        <v>0</v>
      </c>
      <c r="F968" s="436">
        <f t="shared" si="440"/>
        <v>0</v>
      </c>
      <c r="G968" s="437">
        <f t="shared" si="440"/>
        <v>0</v>
      </c>
      <c r="H968" s="31">
        <f t="shared" si="440"/>
        <v>0</v>
      </c>
      <c r="I968" s="438">
        <f t="shared" si="440"/>
        <v>0</v>
      </c>
      <c r="J968" s="439">
        <f t="shared" si="440"/>
        <v>940000</v>
      </c>
      <c r="K968" s="499">
        <f t="shared" si="424"/>
        <v>0</v>
      </c>
    </row>
    <row r="969" spans="1:11" ht="14.1" customHeight="1" x14ac:dyDescent="0.25">
      <c r="A969" s="601" t="s">
        <v>546</v>
      </c>
      <c r="B969" s="13" t="s">
        <v>58</v>
      </c>
      <c r="C969" s="14">
        <v>940000</v>
      </c>
      <c r="D969" s="2"/>
      <c r="E969" s="2"/>
      <c r="F969" s="479"/>
      <c r="G969" s="398"/>
      <c r="H969" s="15"/>
      <c r="I969" s="395">
        <f>H969+G969</f>
        <v>0</v>
      </c>
      <c r="J969" s="482">
        <f>C969-I969</f>
        <v>940000</v>
      </c>
      <c r="K969" s="447">
        <f t="shared" si="424"/>
        <v>0</v>
      </c>
    </row>
    <row r="970" spans="1:11" ht="14.1" customHeight="1" x14ac:dyDescent="0.25">
      <c r="A970" s="601" t="s">
        <v>547</v>
      </c>
      <c r="B970" s="13" t="s">
        <v>61</v>
      </c>
      <c r="C970" s="14">
        <f>C971</f>
        <v>100000</v>
      </c>
      <c r="D970" s="14">
        <f t="shared" ref="D970:J970" si="441">D971</f>
        <v>0</v>
      </c>
      <c r="E970" s="14">
        <f t="shared" si="441"/>
        <v>0</v>
      </c>
      <c r="F970" s="443">
        <f t="shared" si="441"/>
        <v>0</v>
      </c>
      <c r="G970" s="444">
        <f t="shared" si="441"/>
        <v>0</v>
      </c>
      <c r="H970" s="14">
        <f t="shared" si="441"/>
        <v>0</v>
      </c>
      <c r="I970" s="445">
        <f t="shared" si="441"/>
        <v>0</v>
      </c>
      <c r="J970" s="446">
        <f t="shared" si="441"/>
        <v>100000</v>
      </c>
      <c r="K970" s="447">
        <f t="shared" si="424"/>
        <v>0</v>
      </c>
    </row>
    <row r="971" spans="1:11" ht="14.1" customHeight="1" x14ac:dyDescent="0.25">
      <c r="A971" s="601" t="s">
        <v>548</v>
      </c>
      <c r="B971" s="13" t="s">
        <v>81</v>
      </c>
      <c r="C971" s="14">
        <v>100000</v>
      </c>
      <c r="D971" s="32"/>
      <c r="E971" s="32"/>
      <c r="F971" s="479"/>
      <c r="G971" s="398"/>
      <c r="H971" s="15"/>
      <c r="I971" s="466">
        <f>H971+G971</f>
        <v>0</v>
      </c>
      <c r="J971" s="482">
        <f>C971-I971</f>
        <v>100000</v>
      </c>
      <c r="K971" s="447">
        <f t="shared" si="424"/>
        <v>0</v>
      </c>
    </row>
    <row r="972" spans="1:11" ht="14.1" customHeight="1" x14ac:dyDescent="0.25">
      <c r="A972" s="601" t="s">
        <v>549</v>
      </c>
      <c r="B972" s="13" t="s">
        <v>65</v>
      </c>
      <c r="C972" s="14">
        <f>C973</f>
        <v>1960000</v>
      </c>
      <c r="D972" s="14">
        <f t="shared" ref="D972:J972" si="442">D973</f>
        <v>0</v>
      </c>
      <c r="E972" s="14">
        <f t="shared" si="442"/>
        <v>0</v>
      </c>
      <c r="F972" s="443">
        <f t="shared" si="442"/>
        <v>0</v>
      </c>
      <c r="G972" s="444">
        <f t="shared" si="442"/>
        <v>0</v>
      </c>
      <c r="H972" s="14">
        <f t="shared" si="442"/>
        <v>0</v>
      </c>
      <c r="I972" s="445">
        <f t="shared" si="442"/>
        <v>0</v>
      </c>
      <c r="J972" s="446">
        <f t="shared" si="442"/>
        <v>1960000</v>
      </c>
      <c r="K972" s="447">
        <f t="shared" si="424"/>
        <v>0</v>
      </c>
    </row>
    <row r="973" spans="1:11" ht="14.1" customHeight="1" thickBot="1" x14ac:dyDescent="0.3">
      <c r="A973" s="601" t="s">
        <v>550</v>
      </c>
      <c r="B973" s="13" t="s">
        <v>103</v>
      </c>
      <c r="C973" s="14">
        <v>1960000</v>
      </c>
      <c r="D973" s="32"/>
      <c r="E973" s="32"/>
      <c r="F973" s="479"/>
      <c r="G973" s="354"/>
      <c r="H973" s="15"/>
      <c r="I973" s="395">
        <f>H973+G973</f>
        <v>0</v>
      </c>
      <c r="J973" s="482">
        <f>C973-I973</f>
        <v>1960000</v>
      </c>
      <c r="K973" s="504">
        <f t="shared" si="424"/>
        <v>0</v>
      </c>
    </row>
    <row r="974" spans="1:11" ht="14.1" customHeight="1" thickBot="1" x14ac:dyDescent="0.3">
      <c r="A974" s="830" t="s">
        <v>10</v>
      </c>
      <c r="B974" s="831"/>
      <c r="C974" s="617">
        <f>C496</f>
        <v>2014979600</v>
      </c>
      <c r="D974" s="617">
        <f>D492</f>
        <v>0</v>
      </c>
      <c r="E974" s="617">
        <f>E492</f>
        <v>189177510</v>
      </c>
      <c r="F974" s="618">
        <f>F492</f>
        <v>189177510</v>
      </c>
      <c r="G974" s="619">
        <f>G496</f>
        <v>0</v>
      </c>
      <c r="H974" s="617">
        <f>H496</f>
        <v>189177510</v>
      </c>
      <c r="I974" s="620">
        <f>I496</f>
        <v>189177510</v>
      </c>
      <c r="J974" s="621">
        <f>J496</f>
        <v>1825802090</v>
      </c>
      <c r="K974" s="622">
        <f>K496</f>
        <v>9.3885570851436917</v>
      </c>
    </row>
    <row r="975" spans="1:11" ht="14.1" customHeight="1" thickTop="1" thickBot="1" x14ac:dyDescent="0.3">
      <c r="A975" s="832" t="s">
        <v>814</v>
      </c>
      <c r="B975" s="833"/>
      <c r="C975" s="623"/>
      <c r="D975" s="623"/>
      <c r="E975" s="623"/>
      <c r="F975" s="624"/>
      <c r="G975" s="625"/>
      <c r="H975" s="626"/>
      <c r="I975" s="627"/>
      <c r="J975" s="628">
        <f>F974-I974</f>
        <v>0</v>
      </c>
      <c r="K975" s="629"/>
    </row>
    <row r="976" spans="1:11" ht="14.1" customHeight="1" x14ac:dyDescent="0.25">
      <c r="A976" s="630"/>
      <c r="B976" s="630"/>
      <c r="C976" s="834" t="s">
        <v>13</v>
      </c>
      <c r="D976" s="834"/>
      <c r="E976" s="631">
        <f>J975</f>
        <v>0</v>
      </c>
      <c r="F976" s="632"/>
      <c r="G976" s="835" t="s">
        <v>838</v>
      </c>
      <c r="H976" s="835"/>
      <c r="I976" s="835"/>
      <c r="J976" s="835"/>
      <c r="K976" s="835"/>
    </row>
    <row r="977" spans="1:11" ht="14.1" customHeight="1" x14ac:dyDescent="0.25">
      <c r="A977" s="630"/>
      <c r="B977" s="630"/>
      <c r="C977" s="821" t="s">
        <v>816</v>
      </c>
      <c r="D977" s="821"/>
      <c r="E977" s="633">
        <v>0</v>
      </c>
      <c r="F977" s="632"/>
      <c r="G977" s="822" t="s">
        <v>817</v>
      </c>
      <c r="H977" s="822"/>
      <c r="I977" s="822"/>
      <c r="J977" s="822"/>
      <c r="K977" s="822"/>
    </row>
    <row r="978" spans="1:11" ht="14.1" customHeight="1" x14ac:dyDescent="0.25">
      <c r="A978" s="630"/>
      <c r="B978" s="630"/>
      <c r="C978" s="823" t="s">
        <v>819</v>
      </c>
      <c r="D978" s="823"/>
      <c r="E978" s="636">
        <f>E976-E977</f>
        <v>0</v>
      </c>
      <c r="F978" s="632"/>
      <c r="G978" s="632"/>
      <c r="H978" s="632"/>
      <c r="I978" s="632"/>
      <c r="J978" s="632"/>
      <c r="K978" s="632"/>
    </row>
    <row r="979" spans="1:11" ht="14.1" customHeight="1" x14ac:dyDescent="0.25">
      <c r="A979" s="630"/>
      <c r="B979" s="630"/>
      <c r="C979" s="630"/>
      <c r="D979" s="630"/>
      <c r="E979" s="635">
        <f>E978+E977</f>
        <v>0</v>
      </c>
      <c r="F979" s="632"/>
      <c r="G979" s="632"/>
      <c r="H979" s="632"/>
      <c r="I979" s="638"/>
      <c r="J979" s="632"/>
      <c r="K979" s="632"/>
    </row>
    <row r="980" spans="1:11" ht="14.1" customHeight="1" x14ac:dyDescent="0.25">
      <c r="A980" s="630"/>
      <c r="B980" s="644"/>
      <c r="C980" s="631"/>
      <c r="D980" s="630"/>
      <c r="E980" s="630"/>
      <c r="F980" s="632"/>
      <c r="G980" s="638"/>
      <c r="H980" s="638"/>
      <c r="I980" s="641" t="s">
        <v>822</v>
      </c>
      <c r="J980" s="638"/>
      <c r="K980" s="638"/>
    </row>
    <row r="981" spans="1:11" ht="14.1" customHeight="1" x14ac:dyDescent="0.25">
      <c r="A981" s="630"/>
      <c r="B981" s="644"/>
      <c r="C981" s="642"/>
      <c r="D981" s="631"/>
      <c r="E981" s="642"/>
      <c r="F981" s="632"/>
      <c r="G981" s="638"/>
      <c r="H981" s="638"/>
      <c r="I981" s="643" t="s">
        <v>709</v>
      </c>
      <c r="J981" s="638"/>
      <c r="K981" s="638"/>
    </row>
    <row r="982" spans="1:11" ht="14.1" customHeight="1" x14ac:dyDescent="0.25">
      <c r="A982" s="630"/>
      <c r="B982" s="644"/>
      <c r="C982" s="642"/>
      <c r="D982" s="630"/>
      <c r="E982" s="642"/>
      <c r="F982" s="632"/>
      <c r="G982" s="632"/>
      <c r="H982" s="632"/>
      <c r="I982" s="638"/>
      <c r="J982" s="632"/>
      <c r="K982" s="632"/>
    </row>
    <row r="983" spans="1:11" ht="14.1" customHeight="1" x14ac:dyDescent="0.25">
      <c r="A983" s="630"/>
      <c r="B983" s="630"/>
      <c r="C983" s="630"/>
      <c r="D983" s="630"/>
      <c r="E983" s="630"/>
      <c r="F983" s="632"/>
      <c r="G983" s="632"/>
      <c r="H983" s="632"/>
      <c r="I983" s="638"/>
      <c r="J983" s="632"/>
      <c r="K983" s="632"/>
    </row>
    <row r="984" spans="1:11" ht="14.1" customHeight="1" x14ac:dyDescent="0.25">
      <c r="A984" s="630"/>
      <c r="B984" s="824" t="s">
        <v>823</v>
      </c>
      <c r="C984" s="824" t="s">
        <v>824</v>
      </c>
      <c r="D984" s="645" t="s">
        <v>825</v>
      </c>
      <c r="E984" s="646" t="s">
        <v>826</v>
      </c>
      <c r="F984" s="825"/>
      <c r="G984" s="825"/>
      <c r="H984" s="632"/>
      <c r="I984" s="638"/>
      <c r="J984" s="632"/>
      <c r="K984" s="632"/>
    </row>
    <row r="985" spans="1:11" ht="14.1" customHeight="1" x14ac:dyDescent="0.25">
      <c r="A985" s="630"/>
      <c r="B985" s="824"/>
      <c r="C985" s="824"/>
      <c r="D985" s="645" t="s">
        <v>825</v>
      </c>
      <c r="E985" s="646" t="s">
        <v>826</v>
      </c>
      <c r="F985" s="648" t="s">
        <v>13</v>
      </c>
      <c r="G985" s="648"/>
      <c r="H985" s="632"/>
      <c r="I985" s="632"/>
      <c r="J985" s="632"/>
      <c r="K985" s="632"/>
    </row>
    <row r="986" spans="1:11" ht="14.1" customHeight="1" x14ac:dyDescent="0.25">
      <c r="A986" s="630"/>
      <c r="B986" s="649" t="s">
        <v>20</v>
      </c>
      <c r="C986" s="650">
        <f>C988+C991</f>
        <v>2014979600</v>
      </c>
      <c r="D986" s="650">
        <f>D988+D991</f>
        <v>189177510</v>
      </c>
      <c r="E986" s="650">
        <f>E988+E991</f>
        <v>189177510</v>
      </c>
      <c r="F986" s="650">
        <f>F988+F991</f>
        <v>0</v>
      </c>
      <c r="G986" s="650">
        <f>G988+G991</f>
        <v>0</v>
      </c>
      <c r="H986" s="632"/>
      <c r="I986" s="632"/>
      <c r="J986" s="652"/>
      <c r="K986" s="632"/>
    </row>
    <row r="987" spans="1:11" ht="14.1" customHeight="1" x14ac:dyDescent="0.25">
      <c r="A987" s="630"/>
      <c r="B987" s="653"/>
      <c r="C987" s="653"/>
      <c r="D987" s="14"/>
      <c r="E987" s="14"/>
      <c r="F987" s="14"/>
      <c r="G987" s="14"/>
      <c r="H987" s="632"/>
      <c r="I987" s="632"/>
      <c r="J987" s="632"/>
      <c r="K987" s="632"/>
    </row>
    <row r="988" spans="1:11" ht="14.1" customHeight="1" x14ac:dyDescent="0.25">
      <c r="A988" s="630"/>
      <c r="B988" s="649" t="s">
        <v>827</v>
      </c>
      <c r="C988" s="650">
        <f>C989+C990</f>
        <v>1559485600</v>
      </c>
      <c r="D988" s="650">
        <f>F493</f>
        <v>189177510</v>
      </c>
      <c r="E988" s="650">
        <f>E989+E990</f>
        <v>189177510</v>
      </c>
      <c r="F988" s="650">
        <f>D988-E988</f>
        <v>0</v>
      </c>
      <c r="G988" s="14"/>
      <c r="H988" s="632"/>
      <c r="I988" s="647">
        <f>C511-C991</f>
        <v>0</v>
      </c>
      <c r="J988" s="632"/>
      <c r="K988" s="632"/>
    </row>
    <row r="989" spans="1:11" ht="14.1" customHeight="1" x14ac:dyDescent="0.25">
      <c r="A989" s="630"/>
      <c r="B989" s="654" t="s">
        <v>828</v>
      </c>
      <c r="C989" s="655">
        <f>C500</f>
        <v>1293085600</v>
      </c>
      <c r="D989" s="655">
        <f>D500</f>
        <v>0</v>
      </c>
      <c r="E989" s="655">
        <f>I500</f>
        <v>189177510</v>
      </c>
      <c r="F989" s="655">
        <f>F500</f>
        <v>0</v>
      </c>
      <c r="G989" s="655">
        <f>G500</f>
        <v>0</v>
      </c>
      <c r="H989" s="632"/>
      <c r="I989" s="632"/>
      <c r="J989" s="632"/>
      <c r="K989" s="632"/>
    </row>
    <row r="990" spans="1:11" ht="14.1" customHeight="1" x14ac:dyDescent="0.25">
      <c r="A990" s="630"/>
      <c r="B990" s="654" t="s">
        <v>829</v>
      </c>
      <c r="C990" s="655">
        <f>C510</f>
        <v>266400000</v>
      </c>
      <c r="D990" s="655">
        <f>I509</f>
        <v>0</v>
      </c>
      <c r="E990" s="655">
        <f>I509</f>
        <v>0</v>
      </c>
      <c r="F990" s="655">
        <f>F510</f>
        <v>0</v>
      </c>
      <c r="G990" s="655">
        <f>G510</f>
        <v>0</v>
      </c>
      <c r="H990" s="632"/>
      <c r="I990" s="632"/>
      <c r="J990" s="632"/>
      <c r="K990" s="632"/>
    </row>
    <row r="991" spans="1:11" ht="14.1" customHeight="1" x14ac:dyDescent="0.25">
      <c r="A991" s="630"/>
      <c r="B991" s="649" t="s">
        <v>48</v>
      </c>
      <c r="C991" s="650">
        <f>C992+C993+C994</f>
        <v>455494000</v>
      </c>
      <c r="D991" s="650">
        <f>D992+D993+D994</f>
        <v>0</v>
      </c>
      <c r="E991" s="650">
        <f>E992+E993+E994</f>
        <v>0</v>
      </c>
      <c r="F991" s="650">
        <f>F992+F993+F994</f>
        <v>0</v>
      </c>
      <c r="G991" s="650">
        <f>G992+G993+G994</f>
        <v>0</v>
      </c>
      <c r="H991" s="647">
        <f>455494000-C991</f>
        <v>0</v>
      </c>
      <c r="I991" s="632"/>
      <c r="J991" s="632"/>
      <c r="K991" s="632"/>
    </row>
    <row r="992" spans="1:11" ht="14.1" customHeight="1" x14ac:dyDescent="0.25">
      <c r="A992" s="630"/>
      <c r="B992" s="654" t="s">
        <v>830</v>
      </c>
      <c r="C992" s="655">
        <f>C940+C913+C901+C794+C774+C747+C722+C715+C699+C656+C632+C619+C598+C528</f>
        <v>103440000</v>
      </c>
      <c r="D992" s="655">
        <f>D940+D913+D901+D794+D774+D747+D722+D715+D699+D656+D632+D619+D598+D528</f>
        <v>0</v>
      </c>
      <c r="E992" s="655">
        <f>E940+E913+E901+E794+E774+E747+E722+E715+E699+E656+E632+E619+E598+E528</f>
        <v>0</v>
      </c>
      <c r="F992" s="655">
        <f>F940+F913+F901+F794+F774+F747+F722+F715+F699+F656+F632+F619+F598+F528</f>
        <v>0</v>
      </c>
      <c r="G992" s="655">
        <f>G940+G913+G901+G794+G774+G747+G722+G715+G699+G656+G632+G619+G598+G528</f>
        <v>0</v>
      </c>
      <c r="H992" s="632"/>
      <c r="I992" s="647">
        <f>C511-C991</f>
        <v>0</v>
      </c>
      <c r="J992" s="632"/>
      <c r="K992" s="632"/>
    </row>
    <row r="993" spans="1:11" ht="14.1" customHeight="1" x14ac:dyDescent="0.25">
      <c r="A993" s="630"/>
      <c r="B993" s="654" t="s">
        <v>831</v>
      </c>
      <c r="C993" s="655">
        <f>C514+C531+C543+C550+C557+C569+C581+C588+C608+C624+C635+C651+C659+C663+C668+C673+C677+C681+C691+C695+C718+C725+C732+C739+C743+C752+C762+C779+C786+C797+C816+C829+C838+C847+C859+C870+C880+C889+C904+C916+C926+C943+C958+C967</f>
        <v>240600000</v>
      </c>
      <c r="D993" s="655">
        <f>D514+D531+D543+D550+D557+D569+D581+D588+D608+D624+D635+D651+D659+D663+D668+D673+D677+D681+D691+D695+D718+D725+D732+D739+D743+D752+D762+D779+D786+D797+D816+D829+D838+D847+D859+D870+D880+D889+D904+D916+D926+D943+D958+D967</f>
        <v>0</v>
      </c>
      <c r="E993" s="655">
        <f>E514+E531+E543+E550+E557+E569+E581+E588+E608+E624+E635+E651+E659+E663+E668+E673+E677+E681+E691+E695+E718+E725+E732+E739+E743+E752+E762+E779+E786+E797+E816+E829+E838+E847+E859+E870+E880+E889+E904+E916+E926+E943+E958+E967</f>
        <v>0</v>
      </c>
      <c r="F993" s="655">
        <f>F514+F531+F543+F550+F557+F569+F581+F588+F608+F624+F635+F651+F659+F663+F668+F673+F677+F681+F691+F695+F718+F725+F732+F739+F743+F752+F762+F779+F786+F797+F816+F829+F838+F847+F859+F870+F880+F889+F904+F916+F926+F943+F958+F967</f>
        <v>0</v>
      </c>
      <c r="G993" s="655">
        <f>G514+G531+G543+G550+G557+G569+G581+G588+G608+G624+G635+G651+G659+G663+G668+G673+G677+G681+G691+G695+G718+G725+G732+G739+G743+G752+G762+G779+G786+G797+G816+G829+G838+G847+G859+G870+G880+G889+G904+G916+G926+G943+G958+G967</f>
        <v>0</v>
      </c>
      <c r="H993" s="632"/>
      <c r="I993" s="632"/>
      <c r="J993" s="632"/>
      <c r="K993" s="632"/>
    </row>
    <row r="994" spans="1:11" ht="14.1" customHeight="1" x14ac:dyDescent="0.25">
      <c r="A994" s="630"/>
      <c r="B994" s="654" t="s">
        <v>832</v>
      </c>
      <c r="C994" s="655">
        <f>C704+C711+C757</f>
        <v>111454000</v>
      </c>
      <c r="D994" s="655">
        <f>D704+D711+D757</f>
        <v>0</v>
      </c>
      <c r="E994" s="655">
        <f>E704+E711+E757</f>
        <v>0</v>
      </c>
      <c r="F994" s="655">
        <f>F704+F711+F757</f>
        <v>0</v>
      </c>
      <c r="G994" s="655">
        <f>G704+G711+G757</f>
        <v>0</v>
      </c>
      <c r="H994" s="632"/>
      <c r="I994" s="632"/>
      <c r="J994" s="632"/>
      <c r="K994" s="632"/>
    </row>
    <row r="995" spans="1:11" ht="14.1" customHeight="1" x14ac:dyDescent="0.25">
      <c r="A995" s="630"/>
      <c r="B995" s="653"/>
      <c r="C995" s="656"/>
      <c r="D995" s="14"/>
      <c r="E995" s="14"/>
      <c r="F995" s="657"/>
      <c r="G995" s="657"/>
      <c r="H995" s="632"/>
      <c r="I995" s="632"/>
      <c r="J995" s="632"/>
      <c r="K995" s="632"/>
    </row>
    <row r="996" spans="1:11" ht="14.1" customHeight="1" x14ac:dyDescent="0.25">
      <c r="A996" s="630"/>
      <c r="B996" s="350"/>
      <c r="C996" s="350"/>
      <c r="D996" s="350"/>
      <c r="E996" s="350"/>
      <c r="F996" s="653"/>
      <c r="G996" s="653"/>
      <c r="H996" s="632"/>
      <c r="I996" s="632"/>
      <c r="J996" s="632"/>
      <c r="K996" s="632"/>
    </row>
    <row r="997" spans="1:11" ht="14.1" customHeight="1" x14ac:dyDescent="0.25">
      <c r="A997" s="630"/>
      <c r="B997" s="630"/>
      <c r="C997" s="630"/>
      <c r="D997" s="630"/>
      <c r="E997" s="630"/>
      <c r="F997" s="632"/>
      <c r="G997" s="632"/>
      <c r="H997" s="632"/>
      <c r="I997" s="632"/>
      <c r="J997" s="632"/>
      <c r="K997" s="632"/>
    </row>
  </sheetData>
  <mergeCells count="44">
    <mergeCell ref="A1:K1"/>
    <mergeCell ref="A2:K2"/>
    <mergeCell ref="A3:K3"/>
    <mergeCell ref="E4:F4"/>
    <mergeCell ref="G4:H4"/>
    <mergeCell ref="K5:K8"/>
    <mergeCell ref="J6:J7"/>
    <mergeCell ref="A434:B434"/>
    <mergeCell ref="A435:B435"/>
    <mergeCell ref="C436:D436"/>
    <mergeCell ref="G436:K436"/>
    <mergeCell ref="A5:A8"/>
    <mergeCell ref="B5:B8"/>
    <mergeCell ref="C5:C8"/>
    <mergeCell ref="D5:F5"/>
    <mergeCell ref="G5:I5"/>
    <mergeCell ref="C437:D437"/>
    <mergeCell ref="G437:K437"/>
    <mergeCell ref="C438:D438"/>
    <mergeCell ref="B444:B445"/>
    <mergeCell ref="C444:C445"/>
    <mergeCell ref="F444:G444"/>
    <mergeCell ref="A483:K483"/>
    <mergeCell ref="A484:K484"/>
    <mergeCell ref="A485:K485"/>
    <mergeCell ref="E486:F486"/>
    <mergeCell ref="G486:H486"/>
    <mergeCell ref="K487:K490"/>
    <mergeCell ref="J488:J489"/>
    <mergeCell ref="A974:B974"/>
    <mergeCell ref="A975:B975"/>
    <mergeCell ref="C976:D976"/>
    <mergeCell ref="G976:K976"/>
    <mergeCell ref="A487:A490"/>
    <mergeCell ref="B487:B490"/>
    <mergeCell ref="C487:C490"/>
    <mergeCell ref="D487:F487"/>
    <mergeCell ref="G487:I487"/>
    <mergeCell ref="C977:D977"/>
    <mergeCell ref="G977:K977"/>
    <mergeCell ref="C978:D978"/>
    <mergeCell ref="B984:B985"/>
    <mergeCell ref="C984:C985"/>
    <mergeCell ref="F984:G984"/>
  </mergeCells>
  <pageMargins left="1.299212598425197" right="0.19685039370078741" top="0.39370078740157483" bottom="0.39370078740157483" header="0.31496062992125984" footer="0.31496062992125984"/>
  <pageSetup paperSize="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workbookViewId="0">
      <selection activeCell="A9" sqref="A9:F47"/>
    </sheetView>
  </sheetViews>
  <sheetFormatPr defaultRowHeight="15" x14ac:dyDescent="0.25"/>
  <cols>
    <col min="1" max="1" width="7.7109375" customWidth="1"/>
    <col min="2" max="2" width="11" customWidth="1"/>
    <col min="3" max="3" width="13.7109375" customWidth="1"/>
    <col min="4" max="4" width="14.140625" customWidth="1"/>
    <col min="5" max="5" width="10.7109375" customWidth="1"/>
    <col min="6" max="6" width="14" bestFit="1" customWidth="1"/>
    <col min="7" max="7" width="15.28515625" customWidth="1"/>
    <col min="8" max="8" width="14" customWidth="1"/>
    <col min="9" max="9" width="13" customWidth="1"/>
    <col min="10" max="10" width="14" bestFit="1" customWidth="1"/>
    <col min="11" max="11" width="16.7109375" customWidth="1"/>
  </cols>
  <sheetData>
    <row r="1" spans="1:11" ht="15.75" x14ac:dyDescent="0.25">
      <c r="A1" s="854" t="s">
        <v>841</v>
      </c>
      <c r="B1" s="854"/>
      <c r="C1" s="854"/>
      <c r="D1" s="854"/>
      <c r="E1" s="854"/>
      <c r="F1" s="854"/>
      <c r="G1" s="854"/>
      <c r="H1" s="854"/>
      <c r="I1" s="854"/>
      <c r="J1" s="854"/>
      <c r="K1" s="854"/>
    </row>
    <row r="2" spans="1:11" ht="15.75" x14ac:dyDescent="0.25">
      <c r="A2" s="854" t="s">
        <v>842</v>
      </c>
      <c r="B2" s="854"/>
      <c r="C2" s="854"/>
      <c r="D2" s="854"/>
      <c r="E2" s="854"/>
      <c r="F2" s="854"/>
      <c r="G2" s="854"/>
      <c r="H2" s="854"/>
      <c r="I2" s="854"/>
      <c r="J2" s="854"/>
      <c r="K2" s="854"/>
    </row>
    <row r="3" spans="1:11" ht="15.75" x14ac:dyDescent="0.25">
      <c r="A3" s="854" t="s">
        <v>843</v>
      </c>
      <c r="B3" s="854"/>
      <c r="C3" s="854"/>
      <c r="D3" s="854"/>
      <c r="E3" s="854"/>
      <c r="F3" s="854"/>
      <c r="G3" s="854"/>
      <c r="H3" s="854"/>
      <c r="I3" s="854"/>
      <c r="J3" s="854"/>
      <c r="K3" s="854"/>
    </row>
    <row r="4" spans="1:11" ht="15.75" x14ac:dyDescent="0.25">
      <c r="A4" s="854" t="s">
        <v>16</v>
      </c>
      <c r="B4" s="854"/>
      <c r="C4" s="854"/>
      <c r="D4" s="854"/>
      <c r="E4" s="854"/>
      <c r="F4" s="854"/>
      <c r="G4" s="854"/>
      <c r="H4" s="854"/>
      <c r="I4" s="854"/>
      <c r="J4" s="854"/>
      <c r="K4" s="854"/>
    </row>
    <row r="5" spans="1:11" ht="17.25" thickBot="1" x14ac:dyDescent="0.35">
      <c r="A5" s="711"/>
      <c r="B5" s="711"/>
      <c r="C5" s="711"/>
      <c r="D5" s="711"/>
      <c r="E5" s="711"/>
      <c r="F5" s="711"/>
      <c r="G5" s="711"/>
      <c r="H5" s="711"/>
      <c r="I5" s="711"/>
      <c r="J5" s="711"/>
      <c r="K5" s="711">
        <v>1</v>
      </c>
    </row>
    <row r="6" spans="1:11" x14ac:dyDescent="0.25">
      <c r="A6" s="855" t="s">
        <v>553</v>
      </c>
      <c r="B6" s="857" t="s">
        <v>844</v>
      </c>
      <c r="C6" s="857"/>
      <c r="D6" s="857" t="s">
        <v>845</v>
      </c>
      <c r="E6" s="857"/>
      <c r="F6" s="855" t="s">
        <v>10</v>
      </c>
      <c r="G6" s="855" t="s">
        <v>10</v>
      </c>
      <c r="H6" s="857" t="s">
        <v>825</v>
      </c>
      <c r="I6" s="857"/>
      <c r="J6" s="855" t="s">
        <v>10</v>
      </c>
      <c r="K6" s="855" t="s">
        <v>10</v>
      </c>
    </row>
    <row r="7" spans="1:11" x14ac:dyDescent="0.25">
      <c r="A7" s="856"/>
      <c r="B7" s="860" t="s">
        <v>846</v>
      </c>
      <c r="C7" s="860"/>
      <c r="D7" s="743" t="s">
        <v>15</v>
      </c>
      <c r="E7" s="743" t="s">
        <v>847</v>
      </c>
      <c r="F7" s="858"/>
      <c r="G7" s="858"/>
      <c r="H7" s="743" t="s">
        <v>15</v>
      </c>
      <c r="I7" s="743" t="s">
        <v>847</v>
      </c>
      <c r="J7" s="858"/>
      <c r="K7" s="858"/>
    </row>
    <row r="8" spans="1:11" x14ac:dyDescent="0.25">
      <c r="A8" s="758">
        <v>1</v>
      </c>
      <c r="B8" s="861">
        <v>2</v>
      </c>
      <c r="C8" s="861"/>
      <c r="D8" s="861">
        <v>3</v>
      </c>
      <c r="E8" s="861"/>
      <c r="F8" s="758">
        <v>4</v>
      </c>
      <c r="G8" s="759">
        <v>5</v>
      </c>
      <c r="H8" s="758">
        <v>6</v>
      </c>
      <c r="I8" s="758">
        <v>7</v>
      </c>
      <c r="J8" s="760">
        <v>8</v>
      </c>
      <c r="K8" s="759">
        <v>9</v>
      </c>
    </row>
    <row r="9" spans="1:11" x14ac:dyDescent="0.25">
      <c r="A9" s="743">
        <v>1</v>
      </c>
      <c r="B9" s="859" t="s">
        <v>848</v>
      </c>
      <c r="C9" s="859"/>
      <c r="D9" s="744">
        <v>42374</v>
      </c>
      <c r="E9" s="715">
        <v>31</v>
      </c>
      <c r="F9" s="712">
        <v>94588755</v>
      </c>
      <c r="G9" s="716">
        <f>F9</f>
        <v>94588755</v>
      </c>
      <c r="H9" s="744">
        <v>41644</v>
      </c>
      <c r="I9" s="713" t="s">
        <v>849</v>
      </c>
      <c r="J9" s="716">
        <f>F9</f>
        <v>94588755</v>
      </c>
      <c r="K9" s="745">
        <f>J9</f>
        <v>94588755</v>
      </c>
    </row>
    <row r="10" spans="1:11" x14ac:dyDescent="0.25">
      <c r="A10" s="743">
        <v>2</v>
      </c>
      <c r="B10" s="859" t="s">
        <v>850</v>
      </c>
      <c r="C10" s="859"/>
      <c r="D10" s="744">
        <v>42398</v>
      </c>
      <c r="E10" s="747" t="s">
        <v>851</v>
      </c>
      <c r="F10" s="712">
        <v>94588755</v>
      </c>
      <c r="G10" s="716">
        <f>G9+F10</f>
        <v>189177510</v>
      </c>
      <c r="H10" s="744">
        <v>41668</v>
      </c>
      <c r="I10" s="715">
        <v>100128</v>
      </c>
      <c r="J10" s="716">
        <f>F10</f>
        <v>94588755</v>
      </c>
      <c r="K10" s="745">
        <f>K9+J10</f>
        <v>189177510</v>
      </c>
    </row>
    <row r="11" spans="1:11" x14ac:dyDescent="0.25">
      <c r="A11" s="743">
        <v>3</v>
      </c>
      <c r="B11" s="859" t="s">
        <v>852</v>
      </c>
      <c r="C11" s="859"/>
      <c r="D11" s="744">
        <v>42410</v>
      </c>
      <c r="E11" s="747" t="s">
        <v>853</v>
      </c>
      <c r="F11" s="716">
        <v>73400000</v>
      </c>
      <c r="G11" s="716">
        <f>G10+F11</f>
        <v>262577510</v>
      </c>
      <c r="H11" s="744">
        <v>42410</v>
      </c>
      <c r="I11" s="715">
        <v>200088</v>
      </c>
      <c r="J11" s="716">
        <f t="shared" ref="J11:J50" si="0">F11</f>
        <v>73400000</v>
      </c>
      <c r="K11" s="745">
        <f>K10+J11</f>
        <v>262577510</v>
      </c>
    </row>
    <row r="12" spans="1:11" x14ac:dyDescent="0.25">
      <c r="A12" s="743">
        <v>4</v>
      </c>
      <c r="B12" s="859" t="s">
        <v>854</v>
      </c>
      <c r="C12" s="859"/>
      <c r="D12" s="744">
        <v>42415</v>
      </c>
      <c r="E12" s="747" t="s">
        <v>851</v>
      </c>
      <c r="F12" s="716">
        <v>39376000</v>
      </c>
      <c r="G12" s="716">
        <f t="shared" ref="G12:G50" si="1">G11+F12</f>
        <v>301953510</v>
      </c>
      <c r="H12" s="744">
        <v>42415</v>
      </c>
      <c r="I12" s="715">
        <v>200139</v>
      </c>
      <c r="J12" s="716">
        <f t="shared" si="0"/>
        <v>39376000</v>
      </c>
      <c r="K12" s="745">
        <f t="shared" ref="K12:K50" si="2">K11+J12</f>
        <v>301953510</v>
      </c>
    </row>
    <row r="13" spans="1:11" x14ac:dyDescent="0.25">
      <c r="A13" s="743">
        <v>5</v>
      </c>
      <c r="B13" s="859" t="s">
        <v>855</v>
      </c>
      <c r="C13" s="859"/>
      <c r="D13" s="744">
        <v>42429</v>
      </c>
      <c r="E13" s="747" t="s">
        <v>856</v>
      </c>
      <c r="F13" s="716">
        <v>94650649</v>
      </c>
      <c r="G13" s="716">
        <f t="shared" si="1"/>
        <v>396604159</v>
      </c>
      <c r="H13" s="744">
        <v>42429</v>
      </c>
      <c r="I13" s="715">
        <v>100225</v>
      </c>
      <c r="J13" s="716">
        <f t="shared" si="0"/>
        <v>94650649</v>
      </c>
      <c r="K13" s="745">
        <f t="shared" si="2"/>
        <v>396604159</v>
      </c>
    </row>
    <row r="14" spans="1:11" x14ac:dyDescent="0.25">
      <c r="A14" s="743">
        <v>6</v>
      </c>
      <c r="B14" s="859" t="s">
        <v>857</v>
      </c>
      <c r="C14" s="859"/>
      <c r="D14" s="744">
        <v>42450</v>
      </c>
      <c r="E14" s="747" t="s">
        <v>858</v>
      </c>
      <c r="F14" s="716">
        <v>20299000</v>
      </c>
      <c r="G14" s="716">
        <f t="shared" si="1"/>
        <v>416903159</v>
      </c>
      <c r="H14" s="744">
        <v>42450</v>
      </c>
      <c r="I14" s="715">
        <v>200387</v>
      </c>
      <c r="J14" s="716">
        <f t="shared" si="0"/>
        <v>20299000</v>
      </c>
      <c r="K14" s="745">
        <f t="shared" si="2"/>
        <v>416903159</v>
      </c>
    </row>
    <row r="15" spans="1:11" x14ac:dyDescent="0.25">
      <c r="A15" s="743">
        <v>7</v>
      </c>
      <c r="B15" s="859" t="s">
        <v>859</v>
      </c>
      <c r="C15" s="859"/>
      <c r="D15" s="744">
        <v>42459</v>
      </c>
      <c r="E15" s="747" t="s">
        <v>860</v>
      </c>
      <c r="F15" s="716">
        <v>94650649</v>
      </c>
      <c r="G15" s="716">
        <f t="shared" si="1"/>
        <v>511553808</v>
      </c>
      <c r="H15" s="744">
        <v>42459</v>
      </c>
      <c r="I15" s="715">
        <v>100304</v>
      </c>
      <c r="J15" s="716">
        <f t="shared" si="0"/>
        <v>94650649</v>
      </c>
      <c r="K15" s="745">
        <f t="shared" si="2"/>
        <v>511553808</v>
      </c>
    </row>
    <row r="16" spans="1:11" x14ac:dyDescent="0.25">
      <c r="A16" s="743">
        <v>8</v>
      </c>
      <c r="B16" s="859" t="s">
        <v>861</v>
      </c>
      <c r="C16" s="859"/>
      <c r="D16" s="744">
        <v>42474</v>
      </c>
      <c r="E16" s="747" t="s">
        <v>862</v>
      </c>
      <c r="F16" s="716">
        <v>20418000</v>
      </c>
      <c r="G16" s="716">
        <f t="shared" si="1"/>
        <v>531971808</v>
      </c>
      <c r="H16" s="744">
        <v>42474</v>
      </c>
      <c r="I16" s="715">
        <v>200548</v>
      </c>
      <c r="J16" s="716">
        <f t="shared" si="0"/>
        <v>20418000</v>
      </c>
      <c r="K16" s="745">
        <f t="shared" si="2"/>
        <v>531971808</v>
      </c>
    </row>
    <row r="17" spans="1:11" x14ac:dyDescent="0.25">
      <c r="A17" s="743">
        <v>9</v>
      </c>
      <c r="B17" s="859" t="s">
        <v>863</v>
      </c>
      <c r="C17" s="859"/>
      <c r="D17" s="744">
        <v>42486</v>
      </c>
      <c r="E17" s="747" t="s">
        <v>864</v>
      </c>
      <c r="F17" s="716">
        <v>73397699</v>
      </c>
      <c r="G17" s="716">
        <f t="shared" si="1"/>
        <v>605369507</v>
      </c>
      <c r="H17" s="744">
        <v>42486</v>
      </c>
      <c r="I17" s="715">
        <v>200608</v>
      </c>
      <c r="J17" s="716">
        <f t="shared" si="0"/>
        <v>73397699</v>
      </c>
      <c r="K17" s="745">
        <f t="shared" si="2"/>
        <v>605369507</v>
      </c>
    </row>
    <row r="18" spans="1:11" x14ac:dyDescent="0.25">
      <c r="A18" s="743">
        <v>11</v>
      </c>
      <c r="B18" s="859" t="s">
        <v>865</v>
      </c>
      <c r="C18" s="859"/>
      <c r="D18" s="744">
        <v>42487</v>
      </c>
      <c r="E18" s="747" t="s">
        <v>866</v>
      </c>
      <c r="F18" s="716">
        <v>94707482</v>
      </c>
      <c r="G18" s="716">
        <f t="shared" si="1"/>
        <v>700076989</v>
      </c>
      <c r="H18" s="744">
        <v>42489</v>
      </c>
      <c r="I18" s="715">
        <v>100383</v>
      </c>
      <c r="J18" s="716">
        <f t="shared" si="0"/>
        <v>94707482</v>
      </c>
      <c r="K18" s="745">
        <f t="shared" si="2"/>
        <v>700076989</v>
      </c>
    </row>
    <row r="19" spans="1:11" x14ac:dyDescent="0.25">
      <c r="A19" s="743">
        <v>12</v>
      </c>
      <c r="B19" s="859" t="s">
        <v>867</v>
      </c>
      <c r="C19" s="859"/>
      <c r="D19" s="744">
        <v>42507</v>
      </c>
      <c r="E19" s="747" t="s">
        <v>868</v>
      </c>
      <c r="F19" s="716">
        <v>20918000</v>
      </c>
      <c r="G19" s="716">
        <f t="shared" si="1"/>
        <v>720994989</v>
      </c>
      <c r="H19" s="744">
        <v>42507</v>
      </c>
      <c r="I19" s="715">
        <v>200803</v>
      </c>
      <c r="J19" s="716">
        <f t="shared" si="0"/>
        <v>20918000</v>
      </c>
      <c r="K19" s="745">
        <f t="shared" si="2"/>
        <v>720994989</v>
      </c>
    </row>
    <row r="20" spans="1:11" x14ac:dyDescent="0.25">
      <c r="A20" s="743">
        <v>13</v>
      </c>
      <c r="B20" s="859" t="s">
        <v>869</v>
      </c>
      <c r="C20" s="859"/>
      <c r="D20" s="744">
        <v>42520</v>
      </c>
      <c r="E20" s="747" t="s">
        <v>870</v>
      </c>
      <c r="F20" s="716">
        <v>94854092</v>
      </c>
      <c r="G20" s="716">
        <f t="shared" si="1"/>
        <v>815849081</v>
      </c>
      <c r="H20" s="744">
        <v>42520</v>
      </c>
      <c r="I20" s="715">
        <v>100463</v>
      </c>
      <c r="J20" s="716">
        <f t="shared" si="0"/>
        <v>94854092</v>
      </c>
      <c r="K20" s="745">
        <f t="shared" si="2"/>
        <v>815849081</v>
      </c>
    </row>
    <row r="21" spans="1:11" x14ac:dyDescent="0.25">
      <c r="A21" s="743">
        <v>14</v>
      </c>
      <c r="B21" s="859" t="s">
        <v>871</v>
      </c>
      <c r="C21" s="859"/>
      <c r="D21" s="744">
        <v>42529</v>
      </c>
      <c r="E21" s="747" t="s">
        <v>872</v>
      </c>
      <c r="F21" s="716">
        <v>20794000</v>
      </c>
      <c r="G21" s="716">
        <f t="shared" si="1"/>
        <v>836643081</v>
      </c>
      <c r="H21" s="744">
        <v>42529</v>
      </c>
      <c r="I21" s="715">
        <v>200986</v>
      </c>
      <c r="J21" s="716">
        <f t="shared" si="0"/>
        <v>20794000</v>
      </c>
      <c r="K21" s="745">
        <f t="shared" si="2"/>
        <v>836643081</v>
      </c>
    </row>
    <row r="22" spans="1:11" x14ac:dyDescent="0.25">
      <c r="A22" s="743">
        <v>15</v>
      </c>
      <c r="B22" s="859" t="s">
        <v>873</v>
      </c>
      <c r="C22" s="859"/>
      <c r="D22" s="744">
        <v>42549</v>
      </c>
      <c r="E22" s="747" t="s">
        <v>874</v>
      </c>
      <c r="F22" s="716">
        <v>90027150</v>
      </c>
      <c r="G22" s="716">
        <f t="shared" si="1"/>
        <v>926670231</v>
      </c>
      <c r="H22" s="744">
        <v>42549</v>
      </c>
      <c r="I22" s="715">
        <v>100568</v>
      </c>
      <c r="J22" s="716">
        <f t="shared" si="0"/>
        <v>90027150</v>
      </c>
      <c r="K22" s="745">
        <f t="shared" si="2"/>
        <v>926670231</v>
      </c>
    </row>
    <row r="23" spans="1:11" x14ac:dyDescent="0.25">
      <c r="A23" s="743">
        <v>16</v>
      </c>
      <c r="B23" s="859" t="s">
        <v>875</v>
      </c>
      <c r="C23" s="859"/>
      <c r="D23" s="744">
        <v>42550</v>
      </c>
      <c r="E23" s="747" t="s">
        <v>876</v>
      </c>
      <c r="F23" s="716">
        <v>73011850</v>
      </c>
      <c r="G23" s="716">
        <f t="shared" si="1"/>
        <v>999682081</v>
      </c>
      <c r="H23" s="744">
        <v>42550</v>
      </c>
      <c r="I23" s="715">
        <v>100642</v>
      </c>
      <c r="J23" s="716">
        <f t="shared" si="0"/>
        <v>73011850</v>
      </c>
      <c r="K23" s="745">
        <f t="shared" si="2"/>
        <v>999682081</v>
      </c>
    </row>
    <row r="24" spans="1:11" x14ac:dyDescent="0.25">
      <c r="A24" s="743">
        <v>17</v>
      </c>
      <c r="B24" s="859" t="s">
        <v>877</v>
      </c>
      <c r="C24" s="859"/>
      <c r="D24" s="744">
        <v>42551</v>
      </c>
      <c r="E24" s="747" t="s">
        <v>878</v>
      </c>
      <c r="F24" s="716">
        <v>94854102</v>
      </c>
      <c r="G24" s="716">
        <f t="shared" si="1"/>
        <v>1094536183</v>
      </c>
      <c r="H24" s="744">
        <v>42551</v>
      </c>
      <c r="I24" s="715">
        <v>100716</v>
      </c>
      <c r="J24" s="716">
        <f t="shared" si="0"/>
        <v>94854102</v>
      </c>
      <c r="K24" s="745">
        <f t="shared" si="2"/>
        <v>1094536183</v>
      </c>
    </row>
    <row r="25" spans="1:11" x14ac:dyDescent="0.25">
      <c r="A25" s="743">
        <v>18</v>
      </c>
      <c r="B25" s="859" t="s">
        <v>879</v>
      </c>
      <c r="C25" s="859"/>
      <c r="D25" s="744">
        <v>42566</v>
      </c>
      <c r="E25" s="747" t="s">
        <v>880</v>
      </c>
      <c r="F25" s="716">
        <v>19829000</v>
      </c>
      <c r="G25" s="716">
        <f t="shared" si="1"/>
        <v>1114365183</v>
      </c>
      <c r="H25" s="744">
        <v>42566</v>
      </c>
      <c r="I25" s="715">
        <v>201392</v>
      </c>
      <c r="J25" s="716">
        <f t="shared" si="0"/>
        <v>19829000</v>
      </c>
      <c r="K25" s="745">
        <f t="shared" si="2"/>
        <v>1114365183</v>
      </c>
    </row>
    <row r="26" spans="1:11" x14ac:dyDescent="0.25">
      <c r="A26" s="743">
        <v>19</v>
      </c>
      <c r="B26" s="859" t="s">
        <v>881</v>
      </c>
      <c r="C26" s="859"/>
      <c r="D26" s="744">
        <v>42580</v>
      </c>
      <c r="E26" s="747" t="s">
        <v>882</v>
      </c>
      <c r="F26" s="716">
        <v>94328089</v>
      </c>
      <c r="G26" s="716">
        <f t="shared" si="1"/>
        <v>1208693272</v>
      </c>
      <c r="H26" s="744">
        <v>42580</v>
      </c>
      <c r="I26" s="715">
        <v>100796</v>
      </c>
      <c r="J26" s="716">
        <f t="shared" si="0"/>
        <v>94328089</v>
      </c>
      <c r="K26" s="745">
        <f t="shared" si="2"/>
        <v>1208693272</v>
      </c>
    </row>
    <row r="27" spans="1:11" x14ac:dyDescent="0.25">
      <c r="A27" s="743">
        <v>20</v>
      </c>
      <c r="B27" s="859" t="s">
        <v>883</v>
      </c>
      <c r="C27" s="859"/>
      <c r="D27" s="744">
        <v>42590</v>
      </c>
      <c r="E27" s="747" t="s">
        <v>884</v>
      </c>
      <c r="F27" s="716">
        <v>20462000</v>
      </c>
      <c r="G27" s="716">
        <f t="shared" si="1"/>
        <v>1229155272</v>
      </c>
      <c r="H27" s="744">
        <v>42590</v>
      </c>
      <c r="I27" s="715">
        <v>201757</v>
      </c>
      <c r="J27" s="716">
        <f t="shared" si="0"/>
        <v>20462000</v>
      </c>
      <c r="K27" s="745">
        <f t="shared" si="2"/>
        <v>1229155272</v>
      </c>
    </row>
    <row r="28" spans="1:11" x14ac:dyDescent="0.25">
      <c r="A28" s="743">
        <v>21</v>
      </c>
      <c r="B28" s="859" t="s">
        <v>885</v>
      </c>
      <c r="C28" s="859"/>
      <c r="D28" s="744">
        <v>42611</v>
      </c>
      <c r="E28" s="747">
        <v>20</v>
      </c>
      <c r="F28" s="716">
        <v>88000000</v>
      </c>
      <c r="G28" s="716">
        <f t="shared" si="1"/>
        <v>1317155272</v>
      </c>
      <c r="H28" s="744">
        <v>42611</v>
      </c>
      <c r="I28" s="715">
        <v>201841</v>
      </c>
      <c r="J28" s="716">
        <f t="shared" si="0"/>
        <v>88000000</v>
      </c>
      <c r="K28" s="745">
        <f t="shared" si="2"/>
        <v>1317155272</v>
      </c>
    </row>
    <row r="29" spans="1:11" x14ac:dyDescent="0.25">
      <c r="A29" s="743">
        <v>22</v>
      </c>
      <c r="B29" s="859" t="s">
        <v>886</v>
      </c>
      <c r="C29" s="859"/>
      <c r="D29" s="744">
        <v>42612</v>
      </c>
      <c r="E29" s="747" t="s">
        <v>887</v>
      </c>
      <c r="F29" s="716">
        <v>94328089</v>
      </c>
      <c r="G29" s="716">
        <f t="shared" si="1"/>
        <v>1411483361</v>
      </c>
      <c r="H29" s="744">
        <v>42612</v>
      </c>
      <c r="I29" s="715">
        <v>100875</v>
      </c>
      <c r="J29" s="716">
        <f t="shared" si="0"/>
        <v>94328089</v>
      </c>
      <c r="K29" s="745">
        <f t="shared" si="2"/>
        <v>1411483361</v>
      </c>
    </row>
    <row r="30" spans="1:11" x14ac:dyDescent="0.25">
      <c r="A30" s="743">
        <v>23</v>
      </c>
      <c r="B30" s="859" t="s">
        <v>888</v>
      </c>
      <c r="C30" s="859"/>
      <c r="D30" s="744">
        <v>42615</v>
      </c>
      <c r="E30" s="747" t="s">
        <v>889</v>
      </c>
      <c r="F30" s="716">
        <v>73342394</v>
      </c>
      <c r="G30" s="716">
        <f t="shared" si="1"/>
        <v>1484825755</v>
      </c>
      <c r="H30" s="744">
        <v>42615</v>
      </c>
      <c r="I30" s="715">
        <v>201907</v>
      </c>
      <c r="J30" s="716">
        <f t="shared" si="0"/>
        <v>73342394</v>
      </c>
      <c r="K30" s="745">
        <f t="shared" si="2"/>
        <v>1484825755</v>
      </c>
    </row>
    <row r="31" spans="1:11" x14ac:dyDescent="0.25">
      <c r="A31" s="743">
        <v>24</v>
      </c>
      <c r="B31" s="859" t="s">
        <v>890</v>
      </c>
      <c r="C31" s="859"/>
      <c r="D31" s="744">
        <v>42634</v>
      </c>
      <c r="E31" s="747" t="s">
        <v>891</v>
      </c>
      <c r="F31" s="716">
        <v>20868000</v>
      </c>
      <c r="G31" s="716">
        <f t="shared" si="1"/>
        <v>1505693755</v>
      </c>
      <c r="H31" s="744">
        <v>42634</v>
      </c>
      <c r="I31" s="715">
        <v>202133</v>
      </c>
      <c r="J31" s="716">
        <f t="shared" si="0"/>
        <v>20868000</v>
      </c>
      <c r="K31" s="745">
        <f t="shared" si="2"/>
        <v>1505693755</v>
      </c>
    </row>
    <row r="32" spans="1:11" x14ac:dyDescent="0.25">
      <c r="A32" s="743">
        <v>25</v>
      </c>
      <c r="B32" s="859" t="s">
        <v>892</v>
      </c>
      <c r="C32" s="859"/>
      <c r="D32" s="744">
        <v>42642</v>
      </c>
      <c r="E32" s="747" t="s">
        <v>893</v>
      </c>
      <c r="F32" s="716">
        <v>94328089</v>
      </c>
      <c r="G32" s="716">
        <f t="shared" si="1"/>
        <v>1600021844</v>
      </c>
      <c r="H32" s="744">
        <v>42642</v>
      </c>
      <c r="I32" s="715">
        <v>100955</v>
      </c>
      <c r="J32" s="716">
        <f t="shared" si="0"/>
        <v>94328089</v>
      </c>
      <c r="K32" s="745">
        <f t="shared" si="2"/>
        <v>1600021844</v>
      </c>
    </row>
    <row r="33" spans="1:11" x14ac:dyDescent="0.25">
      <c r="A33" s="743">
        <v>26</v>
      </c>
      <c r="B33" s="859" t="s">
        <v>894</v>
      </c>
      <c r="C33" s="859"/>
      <c r="D33" s="744">
        <v>42655</v>
      </c>
      <c r="E33" s="747" t="s">
        <v>895</v>
      </c>
      <c r="F33" s="712">
        <v>20116000</v>
      </c>
      <c r="G33" s="716">
        <f t="shared" si="1"/>
        <v>1620137844</v>
      </c>
      <c r="H33" s="744">
        <v>42655</v>
      </c>
      <c r="I33" s="715">
        <v>202369</v>
      </c>
      <c r="J33" s="716">
        <f t="shared" si="0"/>
        <v>20116000</v>
      </c>
      <c r="K33" s="745">
        <f t="shared" si="2"/>
        <v>1620137844</v>
      </c>
    </row>
    <row r="34" spans="1:11" x14ac:dyDescent="0.25">
      <c r="A34" s="743">
        <v>27</v>
      </c>
      <c r="B34" s="859" t="s">
        <v>896</v>
      </c>
      <c r="C34" s="859"/>
      <c r="D34" s="744">
        <v>42656</v>
      </c>
      <c r="E34" s="747" t="s">
        <v>897</v>
      </c>
      <c r="F34" s="712">
        <v>95164520</v>
      </c>
      <c r="G34" s="716">
        <f t="shared" si="1"/>
        <v>1715302364</v>
      </c>
      <c r="H34" s="744">
        <v>42656</v>
      </c>
      <c r="I34" s="715">
        <v>101044</v>
      </c>
      <c r="J34" s="716">
        <f t="shared" si="0"/>
        <v>95164520</v>
      </c>
      <c r="K34" s="745">
        <f t="shared" si="2"/>
        <v>1715302364</v>
      </c>
    </row>
    <row r="35" spans="1:11" x14ac:dyDescent="0.25">
      <c r="A35" s="731"/>
      <c r="B35" s="732"/>
      <c r="C35" s="732"/>
      <c r="D35" s="733"/>
      <c r="E35" s="734"/>
      <c r="F35" s="722"/>
      <c r="G35" s="724"/>
      <c r="H35" s="733"/>
      <c r="I35" s="723"/>
      <c r="J35" s="724"/>
      <c r="K35" s="724"/>
    </row>
    <row r="36" spans="1:11" x14ac:dyDescent="0.25">
      <c r="A36" s="735"/>
      <c r="B36" s="736"/>
      <c r="C36" s="736"/>
      <c r="D36" s="737"/>
      <c r="E36" s="738"/>
      <c r="F36" s="725"/>
      <c r="G36" s="727"/>
      <c r="H36" s="737"/>
      <c r="I36" s="726"/>
      <c r="J36" s="727"/>
      <c r="K36" s="727"/>
    </row>
    <row r="37" spans="1:11" x14ac:dyDescent="0.25">
      <c r="A37" s="735"/>
      <c r="B37" s="736"/>
      <c r="C37" s="736"/>
      <c r="D37" s="737"/>
      <c r="E37" s="738"/>
      <c r="F37" s="725"/>
      <c r="G37" s="727"/>
      <c r="H37" s="737"/>
      <c r="I37" s="726"/>
      <c r="J37" s="727"/>
      <c r="K37" s="727"/>
    </row>
    <row r="38" spans="1:11" x14ac:dyDescent="0.25">
      <c r="A38" s="739"/>
      <c r="B38" s="740"/>
      <c r="C38" s="740"/>
      <c r="D38" s="741"/>
      <c r="E38" s="742"/>
      <c r="F38" s="728"/>
      <c r="G38" s="730"/>
      <c r="H38" s="741"/>
      <c r="I38" s="729"/>
      <c r="J38" s="730"/>
      <c r="K38" s="730">
        <v>2</v>
      </c>
    </row>
    <row r="39" spans="1:11" x14ac:dyDescent="0.25">
      <c r="A39" s="858" t="s">
        <v>553</v>
      </c>
      <c r="B39" s="860" t="s">
        <v>844</v>
      </c>
      <c r="C39" s="860"/>
      <c r="D39" s="860" t="s">
        <v>845</v>
      </c>
      <c r="E39" s="860"/>
      <c r="F39" s="858" t="s">
        <v>10</v>
      </c>
      <c r="G39" s="858" t="s">
        <v>10</v>
      </c>
      <c r="H39" s="860" t="s">
        <v>825</v>
      </c>
      <c r="I39" s="860"/>
      <c r="J39" s="858" t="s">
        <v>10</v>
      </c>
      <c r="K39" s="858" t="s">
        <v>10</v>
      </c>
    </row>
    <row r="40" spans="1:11" x14ac:dyDescent="0.25">
      <c r="A40" s="856"/>
      <c r="B40" s="860" t="s">
        <v>846</v>
      </c>
      <c r="C40" s="860"/>
      <c r="D40" s="743" t="s">
        <v>15</v>
      </c>
      <c r="E40" s="743" t="s">
        <v>847</v>
      </c>
      <c r="F40" s="858"/>
      <c r="G40" s="858"/>
      <c r="H40" s="743" t="s">
        <v>15</v>
      </c>
      <c r="I40" s="743" t="s">
        <v>847</v>
      </c>
      <c r="J40" s="858"/>
      <c r="K40" s="858"/>
    </row>
    <row r="41" spans="1:11" x14ac:dyDescent="0.25">
      <c r="A41" s="758">
        <v>1</v>
      </c>
      <c r="B41" s="861">
        <v>2</v>
      </c>
      <c r="C41" s="861"/>
      <c r="D41" s="861">
        <v>3</v>
      </c>
      <c r="E41" s="861"/>
      <c r="F41" s="758">
        <v>4</v>
      </c>
      <c r="G41" s="759">
        <v>5</v>
      </c>
      <c r="H41" s="758">
        <v>6</v>
      </c>
      <c r="I41" s="758">
        <v>7</v>
      </c>
      <c r="J41" s="760">
        <v>8</v>
      </c>
      <c r="K41" s="759">
        <v>9</v>
      </c>
    </row>
    <row r="42" spans="1:11" x14ac:dyDescent="0.25">
      <c r="A42" s="743">
        <v>28</v>
      </c>
      <c r="B42" s="859" t="s">
        <v>898</v>
      </c>
      <c r="C42" s="859"/>
      <c r="D42" s="744">
        <v>42684</v>
      </c>
      <c r="E42" s="747" t="s">
        <v>899</v>
      </c>
      <c r="F42" s="716">
        <v>73370420</v>
      </c>
      <c r="G42" s="716">
        <f>G34+F42</f>
        <v>1788672784</v>
      </c>
      <c r="H42" s="744">
        <v>42684</v>
      </c>
      <c r="I42" s="715">
        <v>202808</v>
      </c>
      <c r="J42" s="716">
        <f t="shared" si="0"/>
        <v>73370420</v>
      </c>
      <c r="K42" s="745">
        <f>K34+J42</f>
        <v>1788672784</v>
      </c>
    </row>
    <row r="43" spans="1:11" x14ac:dyDescent="0.25">
      <c r="A43" s="743">
        <v>29</v>
      </c>
      <c r="B43" s="859" t="s">
        <v>900</v>
      </c>
      <c r="C43" s="859"/>
      <c r="D43" s="744">
        <v>42691</v>
      </c>
      <c r="E43" s="747" t="s">
        <v>901</v>
      </c>
      <c r="F43" s="716">
        <v>20578000</v>
      </c>
      <c r="G43" s="716">
        <f t="shared" si="1"/>
        <v>1809250784</v>
      </c>
      <c r="H43" s="744">
        <v>42691</v>
      </c>
      <c r="I43" s="715">
        <v>202844</v>
      </c>
      <c r="J43" s="716">
        <f t="shared" si="0"/>
        <v>20578000</v>
      </c>
      <c r="K43" s="745">
        <f t="shared" si="2"/>
        <v>1809250784</v>
      </c>
    </row>
    <row r="44" spans="1:11" x14ac:dyDescent="0.25">
      <c r="A44" s="743">
        <v>30</v>
      </c>
      <c r="B44" s="859" t="s">
        <v>902</v>
      </c>
      <c r="C44" s="859"/>
      <c r="D44" s="744">
        <v>42696</v>
      </c>
      <c r="E44" s="747" t="s">
        <v>903</v>
      </c>
      <c r="F44" s="716">
        <v>95164520</v>
      </c>
      <c r="G44" s="716">
        <f t="shared" si="1"/>
        <v>1904415304</v>
      </c>
      <c r="H44" s="744">
        <v>42696</v>
      </c>
      <c r="I44" s="715">
        <v>101122</v>
      </c>
      <c r="J44" s="716">
        <f t="shared" si="0"/>
        <v>95164520</v>
      </c>
      <c r="K44" s="745">
        <f t="shared" si="2"/>
        <v>1904415304</v>
      </c>
    </row>
    <row r="45" spans="1:11" x14ac:dyDescent="0.25">
      <c r="A45" s="743">
        <v>31</v>
      </c>
      <c r="B45" s="746" t="s">
        <v>904</v>
      </c>
      <c r="C45" s="746"/>
      <c r="D45" s="744">
        <v>42712</v>
      </c>
      <c r="E45" s="747" t="s">
        <v>905</v>
      </c>
      <c r="F45" s="716">
        <v>20746000</v>
      </c>
      <c r="G45" s="716">
        <f t="shared" si="1"/>
        <v>1925161304</v>
      </c>
      <c r="H45" s="744">
        <v>42712</v>
      </c>
      <c r="I45" s="715">
        <v>203218</v>
      </c>
      <c r="J45" s="716">
        <f t="shared" si="0"/>
        <v>20746000</v>
      </c>
      <c r="K45" s="745">
        <f t="shared" si="2"/>
        <v>1925161304</v>
      </c>
    </row>
    <row r="46" spans="1:11" x14ac:dyDescent="0.25">
      <c r="A46" s="743">
        <v>32</v>
      </c>
      <c r="B46" s="859" t="s">
        <v>852</v>
      </c>
      <c r="C46" s="859"/>
      <c r="D46" s="744">
        <v>42712</v>
      </c>
      <c r="E46" s="747" t="s">
        <v>906</v>
      </c>
      <c r="F46" s="716">
        <v>54554600</v>
      </c>
      <c r="G46" s="716">
        <f t="shared" si="1"/>
        <v>1979715904</v>
      </c>
      <c r="H46" s="744">
        <v>42712</v>
      </c>
      <c r="I46" s="715">
        <v>203202</v>
      </c>
      <c r="J46" s="716">
        <f t="shared" si="0"/>
        <v>54554600</v>
      </c>
      <c r="K46" s="745">
        <f t="shared" si="2"/>
        <v>1979715904</v>
      </c>
    </row>
    <row r="47" spans="1:11" x14ac:dyDescent="0.25">
      <c r="A47" s="743">
        <v>33</v>
      </c>
      <c r="B47" s="763"/>
      <c r="C47" s="764"/>
      <c r="D47" s="744"/>
      <c r="E47" s="747" t="s">
        <v>907</v>
      </c>
      <c r="F47" s="716"/>
      <c r="G47" s="716">
        <f t="shared" si="1"/>
        <v>1979715904</v>
      </c>
      <c r="H47" s="748"/>
      <c r="I47" s="715"/>
      <c r="J47" s="716">
        <f t="shared" si="0"/>
        <v>0</v>
      </c>
      <c r="K47" s="745">
        <f t="shared" si="2"/>
        <v>1979715904</v>
      </c>
    </row>
    <row r="48" spans="1:11" x14ac:dyDescent="0.25">
      <c r="A48" s="743">
        <v>34</v>
      </c>
      <c r="B48" s="717"/>
      <c r="C48" s="718"/>
      <c r="D48" s="744"/>
      <c r="E48" s="714" t="s">
        <v>908</v>
      </c>
      <c r="F48" s="712"/>
      <c r="G48" s="745">
        <f t="shared" si="1"/>
        <v>1979715904</v>
      </c>
      <c r="H48" s="748"/>
      <c r="I48" s="715"/>
      <c r="J48" s="716">
        <f t="shared" si="0"/>
        <v>0</v>
      </c>
      <c r="K48" s="745">
        <f t="shared" si="2"/>
        <v>1979715904</v>
      </c>
    </row>
    <row r="49" spans="1:11" x14ac:dyDescent="0.25">
      <c r="A49" s="743">
        <v>35</v>
      </c>
      <c r="B49" s="717"/>
      <c r="C49" s="718"/>
      <c r="D49" s="744"/>
      <c r="E49" s="714" t="s">
        <v>909</v>
      </c>
      <c r="F49" s="716"/>
      <c r="G49" s="745">
        <f t="shared" si="1"/>
        <v>1979715904</v>
      </c>
      <c r="H49" s="744"/>
      <c r="I49" s="715"/>
      <c r="J49" s="716">
        <f t="shared" si="0"/>
        <v>0</v>
      </c>
      <c r="K49" s="745">
        <f t="shared" si="2"/>
        <v>1979715904</v>
      </c>
    </row>
    <row r="50" spans="1:11" x14ac:dyDescent="0.25">
      <c r="A50" s="743"/>
      <c r="B50" s="717"/>
      <c r="C50" s="718"/>
      <c r="D50" s="749"/>
      <c r="E50" s="714" t="s">
        <v>910</v>
      </c>
      <c r="F50" s="716"/>
      <c r="G50" s="745">
        <f t="shared" si="1"/>
        <v>1979715904</v>
      </c>
      <c r="H50" s="744"/>
      <c r="I50" s="719"/>
      <c r="J50" s="716">
        <f t="shared" si="0"/>
        <v>0</v>
      </c>
      <c r="K50" s="745">
        <f t="shared" si="2"/>
        <v>1979715904</v>
      </c>
    </row>
    <row r="51" spans="1:11" x14ac:dyDescent="0.25">
      <c r="A51" s="743"/>
      <c r="B51" s="717"/>
      <c r="C51" s="718"/>
      <c r="D51" s="749"/>
      <c r="E51" s="714"/>
      <c r="F51" s="750"/>
      <c r="G51" s="745"/>
      <c r="H51" s="749"/>
      <c r="I51" s="749"/>
      <c r="J51" s="745"/>
      <c r="K51" s="745"/>
    </row>
    <row r="52" spans="1:11" x14ac:dyDescent="0.25">
      <c r="A52" s="743"/>
      <c r="B52" s="761"/>
      <c r="C52" s="762"/>
      <c r="D52" s="749"/>
      <c r="E52" s="743"/>
      <c r="F52" s="750"/>
      <c r="G52" s="745"/>
      <c r="H52" s="751"/>
      <c r="I52" s="752"/>
      <c r="J52" s="750"/>
      <c r="K52" s="745"/>
    </row>
    <row r="53" spans="1:11" ht="15.75" thickBot="1" x14ac:dyDescent="0.3">
      <c r="A53" s="753"/>
      <c r="B53" s="862" t="s">
        <v>10</v>
      </c>
      <c r="C53" s="862"/>
      <c r="D53" s="754"/>
      <c r="E53" s="753"/>
      <c r="F53" s="755">
        <f>SUM(F9:F52)</f>
        <v>1979715908</v>
      </c>
      <c r="G53" s="755">
        <f>G50</f>
        <v>1979715904</v>
      </c>
      <c r="H53" s="756"/>
      <c r="I53" s="757"/>
      <c r="J53" s="755">
        <f>SUM(J9:J52)</f>
        <v>1979715912</v>
      </c>
      <c r="K53" s="755">
        <f>K50</f>
        <v>1979715904</v>
      </c>
    </row>
    <row r="54" spans="1:11" x14ac:dyDescent="0.25">
      <c r="A54" s="720"/>
      <c r="B54" s="720"/>
      <c r="C54" s="720"/>
      <c r="D54" s="720"/>
      <c r="E54" s="720"/>
      <c r="F54" s="720"/>
      <c r="G54" s="721"/>
      <c r="H54" s="720"/>
      <c r="I54" s="720"/>
      <c r="J54" s="721"/>
      <c r="K54" s="721">
        <f>G53-K53</f>
        <v>0</v>
      </c>
    </row>
    <row r="55" spans="1:11" x14ac:dyDescent="0.25">
      <c r="A55" s="720"/>
      <c r="B55" s="720"/>
      <c r="C55" s="720"/>
      <c r="D55" s="720"/>
      <c r="E55" s="720"/>
      <c r="F55" s="721"/>
      <c r="G55" s="721"/>
      <c r="H55" s="720"/>
      <c r="I55" s="720"/>
      <c r="J55" s="720"/>
      <c r="K55" s="720"/>
    </row>
    <row r="56" spans="1:11" x14ac:dyDescent="0.25">
      <c r="A56" s="720"/>
      <c r="B56" s="720"/>
      <c r="C56" s="720"/>
      <c r="D56" s="720"/>
      <c r="E56" s="720"/>
      <c r="F56" s="720"/>
      <c r="G56" s="720"/>
      <c r="H56" s="720"/>
      <c r="I56" s="720"/>
      <c r="J56" s="720"/>
      <c r="K56" s="720"/>
    </row>
    <row r="57" spans="1:11" x14ac:dyDescent="0.25">
      <c r="A57" s="720"/>
      <c r="B57" s="720"/>
      <c r="C57" s="720"/>
      <c r="D57" s="720"/>
      <c r="E57" s="720"/>
      <c r="F57" s="721"/>
      <c r="G57" s="721"/>
      <c r="H57" s="720"/>
      <c r="I57" s="720"/>
      <c r="J57" s="720"/>
      <c r="K57" s="720"/>
    </row>
    <row r="58" spans="1:11" x14ac:dyDescent="0.25">
      <c r="A58" s="720"/>
      <c r="B58" s="720"/>
      <c r="C58" s="720"/>
      <c r="D58" s="720"/>
      <c r="E58" s="720"/>
      <c r="F58" s="720"/>
      <c r="G58" s="720"/>
      <c r="H58" s="720"/>
      <c r="I58" s="720"/>
      <c r="J58" s="720"/>
      <c r="K58" s="720"/>
    </row>
    <row r="59" spans="1:11" x14ac:dyDescent="0.25">
      <c r="A59" s="720"/>
      <c r="B59" s="720"/>
      <c r="C59" s="720"/>
      <c r="D59" s="720"/>
      <c r="E59" s="720"/>
      <c r="F59" s="720"/>
      <c r="G59" s="720"/>
      <c r="H59" s="720"/>
      <c r="I59" s="720"/>
      <c r="J59" s="720"/>
      <c r="K59" s="720"/>
    </row>
    <row r="60" spans="1:11" x14ac:dyDescent="0.25">
      <c r="A60" s="720"/>
      <c r="B60" s="720"/>
      <c r="C60" s="720"/>
      <c r="D60" s="720"/>
      <c r="E60" s="720"/>
      <c r="F60" s="720"/>
      <c r="G60" s="720"/>
      <c r="H60" s="720"/>
      <c r="I60" s="720"/>
      <c r="J60" s="720"/>
      <c r="K60" s="720"/>
    </row>
    <row r="61" spans="1:11" x14ac:dyDescent="0.25">
      <c r="A61" s="720"/>
      <c r="B61" s="720"/>
      <c r="C61" s="720"/>
      <c r="D61" s="720"/>
      <c r="E61" s="720"/>
      <c r="F61" s="720"/>
      <c r="G61" s="720"/>
      <c r="H61" s="720"/>
      <c r="I61" s="720"/>
      <c r="J61" s="720"/>
      <c r="K61" s="720"/>
    </row>
    <row r="62" spans="1:11" x14ac:dyDescent="0.25">
      <c r="A62" s="720"/>
      <c r="B62" s="720"/>
      <c r="C62" s="720"/>
      <c r="D62" s="720"/>
      <c r="E62" s="720"/>
      <c r="F62" s="720"/>
      <c r="G62" s="720"/>
      <c r="H62" s="720"/>
      <c r="I62" s="720"/>
      <c r="J62" s="720"/>
      <c r="K62" s="720"/>
    </row>
  </sheetData>
  <mergeCells count="57">
    <mergeCell ref="J39:J40"/>
    <mergeCell ref="K39:K40"/>
    <mergeCell ref="B40:C40"/>
    <mergeCell ref="B41:C41"/>
    <mergeCell ref="D41:E41"/>
    <mergeCell ref="H39:I39"/>
    <mergeCell ref="A39:A40"/>
    <mergeCell ref="B39:C39"/>
    <mergeCell ref="D39:E39"/>
    <mergeCell ref="F39:F40"/>
    <mergeCell ref="G39:G40"/>
    <mergeCell ref="B53:C53"/>
    <mergeCell ref="B28:C28"/>
    <mergeCell ref="B29:C29"/>
    <mergeCell ref="B30:C30"/>
    <mergeCell ref="B31:C31"/>
    <mergeCell ref="B32:C32"/>
    <mergeCell ref="B33:C33"/>
    <mergeCell ref="B34:C34"/>
    <mergeCell ref="B42:C42"/>
    <mergeCell ref="B43:C43"/>
    <mergeCell ref="B44:C44"/>
    <mergeCell ref="B46:C46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15:C15"/>
    <mergeCell ref="J6:J7"/>
    <mergeCell ref="K6:K7"/>
    <mergeCell ref="B7:C7"/>
    <mergeCell ref="B8:C8"/>
    <mergeCell ref="D8:E8"/>
    <mergeCell ref="B9:C9"/>
    <mergeCell ref="B10:C10"/>
    <mergeCell ref="B11:C11"/>
    <mergeCell ref="B12:C12"/>
    <mergeCell ref="B13:C13"/>
    <mergeCell ref="B14:C14"/>
    <mergeCell ref="A1:K1"/>
    <mergeCell ref="A2:K2"/>
    <mergeCell ref="A3:K3"/>
    <mergeCell ref="A4:K4"/>
    <mergeCell ref="A6:A7"/>
    <mergeCell ref="B6:C6"/>
    <mergeCell ref="D6:E6"/>
    <mergeCell ref="F6:F7"/>
    <mergeCell ref="G6:G7"/>
    <mergeCell ref="H6:I6"/>
  </mergeCells>
  <pageMargins left="1.299212598425197" right="0.19685039370078741" top="0.59055118110236227" bottom="0.39370078740157483" header="0.31496062992125984" footer="0.31496062992125984"/>
  <pageSetup paperSize="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4"/>
  <sheetViews>
    <sheetView view="pageBreakPreview" topLeftCell="A4" zoomScaleNormal="100" zoomScaleSheetLayoutView="100" workbookViewId="0">
      <selection activeCell="G429" sqref="G429"/>
    </sheetView>
  </sheetViews>
  <sheetFormatPr defaultRowHeight="15" x14ac:dyDescent="0.25"/>
  <cols>
    <col min="1" max="1" width="21" customWidth="1"/>
    <col min="2" max="2" width="47.85546875" customWidth="1"/>
    <col min="3" max="3" width="17.140625" customWidth="1"/>
    <col min="4" max="4" width="16.5703125" customWidth="1"/>
    <col min="5" max="5" width="17" customWidth="1"/>
    <col min="7" max="7" width="23" customWidth="1"/>
    <col min="8" max="8" width="4" customWidth="1"/>
  </cols>
  <sheetData>
    <row r="1" spans="1:9" ht="15.75" x14ac:dyDescent="0.25">
      <c r="A1" s="809" t="s">
        <v>556</v>
      </c>
      <c r="B1" s="809"/>
      <c r="C1" s="809"/>
      <c r="D1" s="809"/>
      <c r="E1" s="809"/>
      <c r="F1" s="809"/>
      <c r="G1" s="809"/>
    </row>
    <row r="2" spans="1:9" ht="15.75" x14ac:dyDescent="0.25">
      <c r="A2" s="809" t="s">
        <v>16</v>
      </c>
      <c r="B2" s="809"/>
      <c r="C2" s="809"/>
      <c r="D2" s="809"/>
      <c r="E2" s="809"/>
      <c r="F2" s="809"/>
      <c r="G2" s="809"/>
    </row>
    <row r="3" spans="1:9" ht="15.75" x14ac:dyDescent="0.25">
      <c r="A3" s="809" t="s">
        <v>557</v>
      </c>
      <c r="B3" s="809"/>
      <c r="C3" s="809"/>
      <c r="D3" s="809"/>
      <c r="E3" s="809"/>
      <c r="F3" s="809"/>
      <c r="G3" s="809"/>
    </row>
    <row r="4" spans="1:9" ht="14.25" customHeight="1" x14ac:dyDescent="0.25">
      <c r="G4">
        <v>1</v>
      </c>
    </row>
    <row r="5" spans="1:9" x14ac:dyDescent="0.25">
      <c r="A5" s="807" t="s">
        <v>17</v>
      </c>
      <c r="B5" s="807" t="s">
        <v>558</v>
      </c>
      <c r="C5" s="808" t="s">
        <v>559</v>
      </c>
      <c r="D5" s="808"/>
      <c r="E5" s="808" t="s">
        <v>561</v>
      </c>
      <c r="F5" s="808"/>
      <c r="G5" s="810" t="s">
        <v>564</v>
      </c>
    </row>
    <row r="6" spans="1:9" ht="25.5" customHeight="1" x14ac:dyDescent="0.25">
      <c r="A6" s="807"/>
      <c r="B6" s="807"/>
      <c r="C6" s="184" t="s">
        <v>560</v>
      </c>
      <c r="D6" s="184" t="s">
        <v>18</v>
      </c>
      <c r="E6" s="184" t="s">
        <v>562</v>
      </c>
      <c r="F6" s="184" t="s">
        <v>563</v>
      </c>
      <c r="G6" s="811"/>
    </row>
    <row r="7" spans="1:9" x14ac:dyDescent="0.25">
      <c r="A7" s="109">
        <v>1</v>
      </c>
      <c r="B7" s="109">
        <v>2</v>
      </c>
      <c r="C7" s="109">
        <v>3</v>
      </c>
      <c r="D7" s="109">
        <v>4</v>
      </c>
      <c r="E7" s="109">
        <v>5</v>
      </c>
      <c r="F7" s="109">
        <v>6</v>
      </c>
      <c r="G7" s="109">
        <v>7</v>
      </c>
    </row>
    <row r="8" spans="1:9" ht="15" customHeight="1" thickBot="1" x14ac:dyDescent="0.3">
      <c r="A8" s="142"/>
      <c r="B8" s="142"/>
      <c r="C8" s="142"/>
      <c r="D8" s="142"/>
      <c r="E8" s="142"/>
      <c r="F8" s="142"/>
      <c r="G8" s="142"/>
    </row>
    <row r="9" spans="1:9" ht="15.75" thickTop="1" x14ac:dyDescent="0.25">
      <c r="A9" s="174"/>
      <c r="B9" s="174" t="s">
        <v>567</v>
      </c>
      <c r="C9" s="173">
        <v>0</v>
      </c>
      <c r="D9" s="173">
        <v>0</v>
      </c>
      <c r="E9" s="173">
        <f>D9-+C9</f>
        <v>0</v>
      </c>
      <c r="F9" s="173">
        <v>0</v>
      </c>
      <c r="G9" s="173"/>
    </row>
    <row r="10" spans="1:9" ht="15.75" thickBot="1" x14ac:dyDescent="0.3">
      <c r="A10" s="175" t="s">
        <v>19</v>
      </c>
      <c r="B10" s="176" t="s">
        <v>20</v>
      </c>
      <c r="C10" s="177">
        <f>C11+C24</f>
        <v>1997839600</v>
      </c>
      <c r="D10" s="177">
        <f t="shared" ref="D10:E10" si="0">D11+D24</f>
        <v>1978333590</v>
      </c>
      <c r="E10" s="177">
        <f t="shared" si="0"/>
        <v>-19506010</v>
      </c>
      <c r="F10" s="178">
        <f>E10/C10*100</f>
        <v>-0.97635515884258173</v>
      </c>
      <c r="G10" s="179"/>
      <c r="I10">
        <f>D10/C10*100</f>
        <v>99.02364484115742</v>
      </c>
    </row>
    <row r="11" spans="1:9" ht="16.5" thickTop="1" thickBot="1" x14ac:dyDescent="0.3">
      <c r="A11" s="22" t="s">
        <v>21</v>
      </c>
      <c r="B11" s="5" t="s">
        <v>22</v>
      </c>
      <c r="C11" s="6">
        <f>C12</f>
        <v>1559485600</v>
      </c>
      <c r="D11" s="6">
        <f t="shared" ref="D11:E11" si="1">D12</f>
        <v>1543650791</v>
      </c>
      <c r="E11" s="6">
        <f t="shared" si="1"/>
        <v>-15834809</v>
      </c>
      <c r="F11" s="157">
        <f t="shared" ref="F11:F72" si="2">E11/C11*100</f>
        <v>-1.0153866762219541</v>
      </c>
      <c r="G11" s="158"/>
      <c r="I11">
        <f>E11/C11*100</f>
        <v>-1.0153866762219541</v>
      </c>
    </row>
    <row r="12" spans="1:9" ht="15.75" thickTop="1" x14ac:dyDescent="0.25">
      <c r="A12" s="24" t="s">
        <v>23</v>
      </c>
      <c r="B12" s="9" t="s">
        <v>24</v>
      </c>
      <c r="C12" s="10">
        <f>C13+C22</f>
        <v>1559485600</v>
      </c>
      <c r="D12" s="10">
        <f t="shared" ref="D12:E12" si="3">D13+D22</f>
        <v>1543650791</v>
      </c>
      <c r="E12" s="10">
        <f t="shared" si="3"/>
        <v>-15834809</v>
      </c>
      <c r="F12" s="155">
        <f t="shared" si="2"/>
        <v>-1.0153866762219541</v>
      </c>
      <c r="G12" s="156"/>
    </row>
    <row r="13" spans="1:9" x14ac:dyDescent="0.25">
      <c r="A13" s="11" t="s">
        <v>25</v>
      </c>
      <c r="B13" s="11" t="s">
        <v>26</v>
      </c>
      <c r="C13" s="12">
        <f>SUM(C14:C21)</f>
        <v>1293085600</v>
      </c>
      <c r="D13" s="12">
        <f t="shared" ref="D13:E13" si="4">SUM(D14:D21)</f>
        <v>1299246791</v>
      </c>
      <c r="E13" s="12">
        <f t="shared" si="4"/>
        <v>6161191</v>
      </c>
      <c r="F13" s="159">
        <f t="shared" si="2"/>
        <v>0.47647201391771743</v>
      </c>
      <c r="G13" s="160"/>
    </row>
    <row r="14" spans="1:9" x14ac:dyDescent="0.25">
      <c r="A14" s="13" t="s">
        <v>27</v>
      </c>
      <c r="B14" s="13" t="s">
        <v>28</v>
      </c>
      <c r="C14" s="14">
        <v>975704100</v>
      </c>
      <c r="D14" s="50">
        <v>981836300</v>
      </c>
      <c r="E14" s="143">
        <f>D14-C14</f>
        <v>6132200</v>
      </c>
      <c r="F14" s="137">
        <f t="shared" si="2"/>
        <v>0.62848972347251586</v>
      </c>
      <c r="G14" s="111"/>
    </row>
    <row r="15" spans="1:9" x14ac:dyDescent="0.25">
      <c r="A15" s="13" t="s">
        <v>29</v>
      </c>
      <c r="B15" s="13" t="s">
        <v>30</v>
      </c>
      <c r="C15" s="14">
        <v>111594100</v>
      </c>
      <c r="D15" s="15">
        <v>111657012</v>
      </c>
      <c r="E15" s="143">
        <f t="shared" ref="E15:E21" si="5">D15-C15</f>
        <v>62912</v>
      </c>
      <c r="F15" s="137">
        <f t="shared" si="2"/>
        <v>5.6375740294513775E-2</v>
      </c>
      <c r="G15" s="111"/>
    </row>
    <row r="16" spans="1:9" x14ac:dyDescent="0.25">
      <c r="A16" s="13" t="s">
        <v>31</v>
      </c>
      <c r="B16" s="13" t="s">
        <v>32</v>
      </c>
      <c r="C16" s="14">
        <v>76310000</v>
      </c>
      <c r="D16" s="15">
        <v>76310000</v>
      </c>
      <c r="E16" s="143">
        <f t="shared" si="5"/>
        <v>0</v>
      </c>
      <c r="F16" s="137">
        <f t="shared" si="2"/>
        <v>0</v>
      </c>
      <c r="G16" s="111"/>
    </row>
    <row r="17" spans="1:7" x14ac:dyDescent="0.25">
      <c r="A17" s="13" t="s">
        <v>33</v>
      </c>
      <c r="B17" s="13" t="s">
        <v>34</v>
      </c>
      <c r="C17" s="14">
        <v>28255000</v>
      </c>
      <c r="D17" s="15">
        <v>28255000</v>
      </c>
      <c r="E17" s="143">
        <f t="shared" si="5"/>
        <v>0</v>
      </c>
      <c r="F17" s="137">
        <f t="shared" si="2"/>
        <v>0</v>
      </c>
      <c r="G17" s="111"/>
    </row>
    <row r="18" spans="1:7" x14ac:dyDescent="0.25">
      <c r="A18" s="13" t="s">
        <v>35</v>
      </c>
      <c r="B18" s="13" t="s">
        <v>36</v>
      </c>
      <c r="C18" s="14">
        <v>61926300</v>
      </c>
      <c r="D18" s="15">
        <v>61919100</v>
      </c>
      <c r="E18" s="143">
        <f t="shared" si="5"/>
        <v>-7200</v>
      </c>
      <c r="F18" s="137">
        <f t="shared" si="2"/>
        <v>-1.1626724025171857E-2</v>
      </c>
      <c r="G18" s="111"/>
    </row>
    <row r="19" spans="1:7" x14ac:dyDescent="0.25">
      <c r="A19" s="13" t="s">
        <v>37</v>
      </c>
      <c r="B19" s="13" t="s">
        <v>38</v>
      </c>
      <c r="C19" s="14">
        <v>10915400</v>
      </c>
      <c r="D19" s="15">
        <v>10915204</v>
      </c>
      <c r="E19" s="143">
        <f t="shared" si="5"/>
        <v>-196</v>
      </c>
      <c r="F19" s="137">
        <f t="shared" si="2"/>
        <v>-1.7956281950272093E-3</v>
      </c>
      <c r="G19" s="111"/>
    </row>
    <row r="20" spans="1:7" x14ac:dyDescent="0.25">
      <c r="A20" s="13" t="s">
        <v>39</v>
      </c>
      <c r="B20" s="13" t="s">
        <v>40</v>
      </c>
      <c r="C20" s="14">
        <v>16000</v>
      </c>
      <c r="D20" s="15">
        <v>15942</v>
      </c>
      <c r="E20" s="143">
        <f t="shared" si="5"/>
        <v>-58</v>
      </c>
      <c r="F20" s="137">
        <f t="shared" si="2"/>
        <v>-0.36250000000000004</v>
      </c>
      <c r="G20" s="111"/>
    </row>
    <row r="21" spans="1:7" x14ac:dyDescent="0.25">
      <c r="A21" s="13" t="s">
        <v>41</v>
      </c>
      <c r="B21" s="13" t="s">
        <v>42</v>
      </c>
      <c r="C21" s="14">
        <v>28364700</v>
      </c>
      <c r="D21" s="16">
        <v>28338233</v>
      </c>
      <c r="E21" s="143">
        <f t="shared" si="5"/>
        <v>-26467</v>
      </c>
      <c r="F21" s="137">
        <f t="shared" si="2"/>
        <v>-9.330964191406925E-2</v>
      </c>
      <c r="G21" s="111"/>
    </row>
    <row r="22" spans="1:7" x14ac:dyDescent="0.25">
      <c r="A22" s="17" t="s">
        <v>43</v>
      </c>
      <c r="B22" s="17" t="s">
        <v>44</v>
      </c>
      <c r="C22" s="18">
        <f>C23</f>
        <v>266400000</v>
      </c>
      <c r="D22" s="18">
        <f t="shared" ref="D22:E22" si="6">D23</f>
        <v>244404000</v>
      </c>
      <c r="E22" s="18">
        <f t="shared" si="6"/>
        <v>-21996000</v>
      </c>
      <c r="F22" s="137">
        <f t="shared" si="2"/>
        <v>-8.2567567567567579</v>
      </c>
      <c r="G22" s="111" t="s">
        <v>568</v>
      </c>
    </row>
    <row r="23" spans="1:7" ht="15.75" thickBot="1" x14ac:dyDescent="0.3">
      <c r="A23" s="19" t="s">
        <v>45</v>
      </c>
      <c r="B23" s="19" t="s">
        <v>46</v>
      </c>
      <c r="C23" s="20">
        <v>266400000</v>
      </c>
      <c r="D23" s="21">
        <v>244404000</v>
      </c>
      <c r="E23" s="144">
        <f>D23-C23</f>
        <v>-21996000</v>
      </c>
      <c r="F23" s="139">
        <f t="shared" si="2"/>
        <v>-8.2567567567567579</v>
      </c>
      <c r="G23" s="152" t="s">
        <v>911</v>
      </c>
    </row>
    <row r="24" spans="1:7" ht="16.5" thickTop="1" thickBot="1" x14ac:dyDescent="0.3">
      <c r="A24" s="22" t="s">
        <v>47</v>
      </c>
      <c r="B24" s="22" t="s">
        <v>48</v>
      </c>
      <c r="C24" s="23">
        <f>C25+C38+C50+C57+C64+C76+C85+C92+C115+C130+C184+C244+C249+C265+C285+C311+C343+C352+C375+C401</f>
        <v>438354000</v>
      </c>
      <c r="D24" s="23">
        <f>D25+D38+D50+D57+D64+D76+D85+D92+D115+D130+D184+D244+D249+D265+D285+D311+D343+D352+D375+D401</f>
        <v>434682799</v>
      </c>
      <c r="E24" s="23">
        <f>E25+E38+E50+E57+E64+E76+E85+E92+E115+E130+E184+E244+E249+E265+E285+E311+E343+E352+E375+E401</f>
        <v>-3671201</v>
      </c>
      <c r="F24" s="157">
        <f t="shared" si="2"/>
        <v>-0.83749686326576245</v>
      </c>
      <c r="G24" s="158"/>
    </row>
    <row r="25" spans="1:7" ht="15.75" thickTop="1" x14ac:dyDescent="0.25">
      <c r="A25" s="24" t="s">
        <v>49</v>
      </c>
      <c r="B25" s="24" t="s">
        <v>50</v>
      </c>
      <c r="C25" s="25">
        <f>C26</f>
        <v>3000000</v>
      </c>
      <c r="D25" s="25">
        <f t="shared" ref="D25:E26" si="7">D26</f>
        <v>3000000</v>
      </c>
      <c r="E25" s="25">
        <f t="shared" si="7"/>
        <v>0</v>
      </c>
      <c r="F25" s="155">
        <f t="shared" si="2"/>
        <v>0</v>
      </c>
      <c r="G25" s="156"/>
    </row>
    <row r="26" spans="1:7" ht="15.75" thickBot="1" x14ac:dyDescent="0.3">
      <c r="A26" s="26" t="s">
        <v>51</v>
      </c>
      <c r="B26" s="26" t="s">
        <v>52</v>
      </c>
      <c r="C26" s="27">
        <f>C27</f>
        <v>3000000</v>
      </c>
      <c r="D26" s="27">
        <f t="shared" si="7"/>
        <v>3000000</v>
      </c>
      <c r="E26" s="27">
        <f t="shared" si="7"/>
        <v>0</v>
      </c>
      <c r="F26" s="161">
        <f t="shared" si="2"/>
        <v>0</v>
      </c>
      <c r="G26" s="162"/>
    </row>
    <row r="27" spans="1:7" ht="15.75" thickBot="1" x14ac:dyDescent="0.3">
      <c r="A27" s="118" t="s">
        <v>53</v>
      </c>
      <c r="B27" s="28" t="s">
        <v>54</v>
      </c>
      <c r="C27" s="29">
        <f>C28+C30+C32</f>
        <v>3000000</v>
      </c>
      <c r="D27" s="29">
        <f t="shared" ref="D27:E27" si="8">D28+D30+D32</f>
        <v>3000000</v>
      </c>
      <c r="E27" s="29">
        <f t="shared" si="8"/>
        <v>0</v>
      </c>
      <c r="F27" s="141">
        <f t="shared" si="2"/>
        <v>0</v>
      </c>
      <c r="G27" s="153"/>
    </row>
    <row r="28" spans="1:7" x14ac:dyDescent="0.25">
      <c r="A28" s="119" t="s">
        <v>55</v>
      </c>
      <c r="B28" s="30" t="s">
        <v>56</v>
      </c>
      <c r="C28" s="31">
        <f>C29</f>
        <v>215000</v>
      </c>
      <c r="D28" s="31">
        <f t="shared" ref="D28:E28" si="9">D29</f>
        <v>215000</v>
      </c>
      <c r="E28" s="31">
        <f t="shared" si="9"/>
        <v>0</v>
      </c>
      <c r="F28" s="138">
        <f t="shared" si="2"/>
        <v>0</v>
      </c>
      <c r="G28" s="133"/>
    </row>
    <row r="29" spans="1:7" x14ac:dyDescent="0.25">
      <c r="A29" s="61" t="s">
        <v>57</v>
      </c>
      <c r="B29" s="13" t="s">
        <v>58</v>
      </c>
      <c r="C29" s="14">
        <v>215000</v>
      </c>
      <c r="D29" s="15">
        <v>215000</v>
      </c>
      <c r="E29" s="143">
        <f>D29-C29</f>
        <v>0</v>
      </c>
      <c r="F29" s="137">
        <f t="shared" si="2"/>
        <v>0</v>
      </c>
      <c r="G29" s="111"/>
    </row>
    <row r="30" spans="1:7" x14ac:dyDescent="0.25">
      <c r="A30" s="13" t="s">
        <v>60</v>
      </c>
      <c r="B30" s="13" t="s">
        <v>61</v>
      </c>
      <c r="C30" s="14">
        <f>C31</f>
        <v>90000</v>
      </c>
      <c r="D30" s="14">
        <f t="shared" ref="D30:E30" si="10">D31</f>
        <v>90000</v>
      </c>
      <c r="E30" s="14">
        <f t="shared" si="10"/>
        <v>0</v>
      </c>
      <c r="F30" s="137">
        <f t="shared" si="2"/>
        <v>0</v>
      </c>
      <c r="G30" s="111"/>
    </row>
    <row r="31" spans="1:7" x14ac:dyDescent="0.25">
      <c r="A31" s="13" t="s">
        <v>62</v>
      </c>
      <c r="B31" s="13" t="s">
        <v>63</v>
      </c>
      <c r="C31" s="14">
        <v>90000</v>
      </c>
      <c r="D31" s="14">
        <v>90000</v>
      </c>
      <c r="E31" s="14">
        <f>D31-C31</f>
        <v>0</v>
      </c>
      <c r="F31" s="137">
        <f t="shared" si="2"/>
        <v>0</v>
      </c>
      <c r="G31" s="111"/>
    </row>
    <row r="32" spans="1:7" x14ac:dyDescent="0.25">
      <c r="A32" s="13" t="s">
        <v>64</v>
      </c>
      <c r="B32" s="13" t="s">
        <v>65</v>
      </c>
      <c r="C32" s="14">
        <f>C33</f>
        <v>2695000</v>
      </c>
      <c r="D32" s="14">
        <f t="shared" ref="D32:E32" si="11">D33</f>
        <v>2695000</v>
      </c>
      <c r="E32" s="14">
        <f t="shared" si="11"/>
        <v>0</v>
      </c>
      <c r="F32" s="137">
        <f t="shared" si="2"/>
        <v>0</v>
      </c>
      <c r="G32" s="111"/>
    </row>
    <row r="33" spans="1:7" x14ac:dyDescent="0.25">
      <c r="A33" s="13" t="s">
        <v>66</v>
      </c>
      <c r="B33" s="13" t="s">
        <v>67</v>
      </c>
      <c r="C33" s="14">
        <v>2695000</v>
      </c>
      <c r="D33" s="15">
        <v>2695000</v>
      </c>
      <c r="E33" s="143">
        <f>D33-C33</f>
        <v>0</v>
      </c>
      <c r="F33" s="139">
        <f t="shared" si="2"/>
        <v>0</v>
      </c>
      <c r="G33" s="152"/>
    </row>
    <row r="34" spans="1:7" x14ac:dyDescent="0.25">
      <c r="A34" s="34"/>
      <c r="B34" s="34"/>
      <c r="C34" s="35"/>
      <c r="D34" s="37"/>
      <c r="E34" s="38"/>
      <c r="F34" s="39"/>
      <c r="G34" s="185"/>
    </row>
    <row r="35" spans="1:7" x14ac:dyDescent="0.25">
      <c r="A35" s="40"/>
      <c r="B35" s="40"/>
      <c r="C35" s="41"/>
      <c r="D35" s="43"/>
      <c r="E35" s="44"/>
      <c r="F35" s="45"/>
      <c r="G35" s="186"/>
    </row>
    <row r="36" spans="1:7" x14ac:dyDescent="0.25">
      <c r="A36" s="188"/>
      <c r="B36" s="188"/>
      <c r="C36" s="189"/>
      <c r="D36" s="190"/>
      <c r="E36" s="191"/>
      <c r="F36" s="192"/>
      <c r="G36" s="193">
        <v>2</v>
      </c>
    </row>
    <row r="37" spans="1:7" x14ac:dyDescent="0.25">
      <c r="A37" s="109">
        <v>1</v>
      </c>
      <c r="B37" s="109">
        <v>2</v>
      </c>
      <c r="C37" s="109">
        <v>3</v>
      </c>
      <c r="D37" s="109">
        <v>4</v>
      </c>
      <c r="E37" s="109">
        <v>5</v>
      </c>
      <c r="F37" s="109">
        <v>6</v>
      </c>
      <c r="G37" s="109">
        <v>7</v>
      </c>
    </row>
    <row r="38" spans="1:7" ht="14.45" customHeight="1" x14ac:dyDescent="0.25">
      <c r="A38" s="46" t="s">
        <v>49</v>
      </c>
      <c r="B38" s="46" t="s">
        <v>68</v>
      </c>
      <c r="C38" s="47">
        <f>C39</f>
        <v>3930000</v>
      </c>
      <c r="D38" s="47">
        <f t="shared" ref="D38:E38" si="12">D39</f>
        <v>3925000</v>
      </c>
      <c r="E38" s="47">
        <f t="shared" si="12"/>
        <v>-5000</v>
      </c>
      <c r="F38" s="155">
        <f t="shared" si="2"/>
        <v>-0.1272264631043257</v>
      </c>
      <c r="G38" s="156"/>
    </row>
    <row r="39" spans="1:7" ht="14.45" customHeight="1" thickBot="1" x14ac:dyDescent="0.3">
      <c r="A39" s="26" t="s">
        <v>69</v>
      </c>
      <c r="B39" s="26" t="s">
        <v>70</v>
      </c>
      <c r="C39" s="27">
        <f>C40+C43</f>
        <v>3930000</v>
      </c>
      <c r="D39" s="27">
        <f t="shared" ref="D39:E39" si="13">D40+D43</f>
        <v>3925000</v>
      </c>
      <c r="E39" s="27">
        <f t="shared" si="13"/>
        <v>-5000</v>
      </c>
      <c r="F39" s="161">
        <f t="shared" si="2"/>
        <v>-0.1272264631043257</v>
      </c>
      <c r="G39" s="162"/>
    </row>
    <row r="40" spans="1:7" ht="14.45" customHeight="1" thickBot="1" x14ac:dyDescent="0.3">
      <c r="A40" s="28" t="s">
        <v>71</v>
      </c>
      <c r="B40" s="28" t="s">
        <v>24</v>
      </c>
      <c r="C40" s="29">
        <f>C41</f>
        <v>1150000</v>
      </c>
      <c r="D40" s="29">
        <f t="shared" ref="D40:E41" si="14">D41</f>
        <v>1150000</v>
      </c>
      <c r="E40" s="29">
        <f t="shared" si="14"/>
        <v>0</v>
      </c>
      <c r="F40" s="141">
        <f t="shared" si="2"/>
        <v>0</v>
      </c>
      <c r="G40" s="153"/>
    </row>
    <row r="41" spans="1:7" ht="14.45" customHeight="1" x14ac:dyDescent="0.25">
      <c r="A41" s="30" t="s">
        <v>72</v>
      </c>
      <c r="B41" s="30" t="s">
        <v>73</v>
      </c>
      <c r="C41" s="31">
        <f>C42</f>
        <v>1150000</v>
      </c>
      <c r="D41" s="31">
        <f t="shared" si="14"/>
        <v>1150000</v>
      </c>
      <c r="E41" s="31">
        <f t="shared" si="14"/>
        <v>0</v>
      </c>
      <c r="F41" s="138">
        <f t="shared" si="2"/>
        <v>0</v>
      </c>
      <c r="G41" s="133"/>
    </row>
    <row r="42" spans="1:7" ht="14.45" customHeight="1" thickBot="1" x14ac:dyDescent="0.3">
      <c r="A42" s="19" t="s">
        <v>74</v>
      </c>
      <c r="B42" s="19" t="s">
        <v>75</v>
      </c>
      <c r="C42" s="20">
        <v>1150000</v>
      </c>
      <c r="D42" s="50">
        <v>1150000</v>
      </c>
      <c r="E42" s="145">
        <f>D42-C42</f>
        <v>0</v>
      </c>
      <c r="F42" s="139">
        <f t="shared" si="2"/>
        <v>0</v>
      </c>
      <c r="G42" s="152"/>
    </row>
    <row r="43" spans="1:7" ht="14.45" customHeight="1" thickBot="1" x14ac:dyDescent="0.3">
      <c r="A43" s="28" t="s">
        <v>76</v>
      </c>
      <c r="B43" s="28" t="s">
        <v>54</v>
      </c>
      <c r="C43" s="29">
        <f>C44+C46+C48</f>
        <v>2780000</v>
      </c>
      <c r="D43" s="29">
        <f t="shared" ref="D43:E43" si="15">D44+D46+D48</f>
        <v>2775000</v>
      </c>
      <c r="E43" s="29">
        <f t="shared" si="15"/>
        <v>-5000</v>
      </c>
      <c r="F43" s="141">
        <f t="shared" si="2"/>
        <v>-0.17985611510791369</v>
      </c>
      <c r="G43" s="153"/>
    </row>
    <row r="44" spans="1:7" ht="14.45" customHeight="1" x14ac:dyDescent="0.25">
      <c r="A44" s="30" t="s">
        <v>77</v>
      </c>
      <c r="B44" s="30" t="s">
        <v>56</v>
      </c>
      <c r="C44" s="31">
        <f>C45</f>
        <v>190000</v>
      </c>
      <c r="D44" s="31">
        <f t="shared" ref="D44:E44" si="16">D45</f>
        <v>190000</v>
      </c>
      <c r="E44" s="31">
        <f t="shared" si="16"/>
        <v>0</v>
      </c>
      <c r="F44" s="138">
        <f t="shared" si="2"/>
        <v>0</v>
      </c>
      <c r="G44" s="133"/>
    </row>
    <row r="45" spans="1:7" ht="14.45" customHeight="1" x14ac:dyDescent="0.25">
      <c r="A45" s="13" t="s">
        <v>78</v>
      </c>
      <c r="B45" s="51" t="s">
        <v>58</v>
      </c>
      <c r="C45" s="14">
        <v>190000</v>
      </c>
      <c r="D45" s="15">
        <v>190000</v>
      </c>
      <c r="E45" s="143">
        <f>D45-C45</f>
        <v>0</v>
      </c>
      <c r="F45" s="137">
        <f t="shared" si="2"/>
        <v>0</v>
      </c>
      <c r="G45" s="111"/>
    </row>
    <row r="46" spans="1:7" ht="14.45" customHeight="1" x14ac:dyDescent="0.25">
      <c r="A46" s="13" t="s">
        <v>79</v>
      </c>
      <c r="B46" s="13" t="s">
        <v>61</v>
      </c>
      <c r="C46" s="14">
        <f>C47</f>
        <v>168000</v>
      </c>
      <c r="D46" s="14">
        <f t="shared" ref="D46:E46" si="17">D47</f>
        <v>168000</v>
      </c>
      <c r="E46" s="14">
        <f t="shared" si="17"/>
        <v>0</v>
      </c>
      <c r="F46" s="137">
        <f t="shared" si="2"/>
        <v>0</v>
      </c>
      <c r="G46" s="111"/>
    </row>
    <row r="47" spans="1:7" ht="14.45" customHeight="1" x14ac:dyDescent="0.25">
      <c r="A47" s="13" t="s">
        <v>80</v>
      </c>
      <c r="B47" s="13" t="s">
        <v>81</v>
      </c>
      <c r="C47" s="14">
        <v>168000</v>
      </c>
      <c r="D47" s="15">
        <v>168000</v>
      </c>
      <c r="E47" s="143">
        <f>D47-C47</f>
        <v>0</v>
      </c>
      <c r="F47" s="137">
        <f t="shared" si="2"/>
        <v>0</v>
      </c>
      <c r="G47" s="111"/>
    </row>
    <row r="48" spans="1:7" ht="14.45" customHeight="1" x14ac:dyDescent="0.25">
      <c r="A48" s="13" t="s">
        <v>82</v>
      </c>
      <c r="B48" s="13" t="s">
        <v>65</v>
      </c>
      <c r="C48" s="14">
        <f>C49</f>
        <v>2422000</v>
      </c>
      <c r="D48" s="14">
        <f t="shared" ref="D48:E48" si="18">D49</f>
        <v>2417000</v>
      </c>
      <c r="E48" s="14">
        <f t="shared" si="18"/>
        <v>-5000</v>
      </c>
      <c r="F48" s="137">
        <f t="shared" si="2"/>
        <v>-0.20644095788604458</v>
      </c>
      <c r="G48" s="111"/>
    </row>
    <row r="49" spans="1:7" ht="14.45" customHeight="1" x14ac:dyDescent="0.25">
      <c r="A49" s="13" t="s">
        <v>83</v>
      </c>
      <c r="B49" s="13" t="s">
        <v>67</v>
      </c>
      <c r="C49" s="14">
        <v>2422000</v>
      </c>
      <c r="D49" s="15">
        <v>2417000</v>
      </c>
      <c r="E49" s="143">
        <f>D49-C49</f>
        <v>-5000</v>
      </c>
      <c r="F49" s="139">
        <f t="shared" si="2"/>
        <v>-0.20644095788604458</v>
      </c>
      <c r="G49" s="152"/>
    </row>
    <row r="50" spans="1:7" ht="14.45" customHeight="1" x14ac:dyDescent="0.25">
      <c r="A50" s="46" t="s">
        <v>84</v>
      </c>
      <c r="B50" s="46" t="s">
        <v>85</v>
      </c>
      <c r="C50" s="47">
        <f>C51</f>
        <v>1500000</v>
      </c>
      <c r="D50" s="47">
        <f t="shared" ref="D50:E51" si="19">D51</f>
        <v>1500000</v>
      </c>
      <c r="E50" s="47">
        <f t="shared" si="19"/>
        <v>0</v>
      </c>
      <c r="F50" s="155">
        <f t="shared" si="2"/>
        <v>0</v>
      </c>
      <c r="G50" s="156"/>
    </row>
    <row r="51" spans="1:7" ht="14.45" customHeight="1" thickBot="1" x14ac:dyDescent="0.3">
      <c r="A51" s="26" t="s">
        <v>86</v>
      </c>
      <c r="B51" s="26" t="s">
        <v>87</v>
      </c>
      <c r="C51" s="27">
        <f>C52</f>
        <v>1500000</v>
      </c>
      <c r="D51" s="27">
        <f t="shared" si="19"/>
        <v>1500000</v>
      </c>
      <c r="E51" s="27">
        <f t="shared" si="19"/>
        <v>0</v>
      </c>
      <c r="F51" s="161">
        <f t="shared" si="2"/>
        <v>0</v>
      </c>
      <c r="G51" s="162"/>
    </row>
    <row r="52" spans="1:7" ht="14.45" customHeight="1" thickBot="1" x14ac:dyDescent="0.3">
      <c r="A52" s="28" t="s">
        <v>88</v>
      </c>
      <c r="B52" s="28" t="s">
        <v>54</v>
      </c>
      <c r="C52" s="29">
        <f>C53+C55</f>
        <v>1500000</v>
      </c>
      <c r="D52" s="29">
        <f t="shared" ref="D52:E52" si="20">D53+D55</f>
        <v>1500000</v>
      </c>
      <c r="E52" s="29">
        <f t="shared" si="20"/>
        <v>0</v>
      </c>
      <c r="F52" s="141">
        <f t="shared" si="2"/>
        <v>0</v>
      </c>
      <c r="G52" s="153"/>
    </row>
    <row r="53" spans="1:7" ht="14.45" customHeight="1" x14ac:dyDescent="0.25">
      <c r="A53" s="30" t="s">
        <v>89</v>
      </c>
      <c r="B53" s="30" t="s">
        <v>56</v>
      </c>
      <c r="C53" s="31">
        <f>C54</f>
        <v>640000</v>
      </c>
      <c r="D53" s="31">
        <f t="shared" ref="D53:E53" si="21">D54</f>
        <v>640000</v>
      </c>
      <c r="E53" s="31">
        <f t="shared" si="21"/>
        <v>0</v>
      </c>
      <c r="F53" s="138">
        <f t="shared" si="2"/>
        <v>0</v>
      </c>
      <c r="G53" s="133"/>
    </row>
    <row r="54" spans="1:7" ht="14.45" customHeight="1" x14ac:dyDescent="0.25">
      <c r="A54" s="13" t="s">
        <v>90</v>
      </c>
      <c r="B54" s="13" t="s">
        <v>58</v>
      </c>
      <c r="C54" s="14">
        <v>640000</v>
      </c>
      <c r="D54" s="121">
        <v>640000</v>
      </c>
      <c r="E54" s="143">
        <f>D54-C54</f>
        <v>0</v>
      </c>
      <c r="F54" s="137">
        <f t="shared" si="2"/>
        <v>0</v>
      </c>
      <c r="G54" s="111"/>
    </row>
    <row r="55" spans="1:7" ht="14.45" customHeight="1" x14ac:dyDescent="0.25">
      <c r="A55" s="13" t="s">
        <v>91</v>
      </c>
      <c r="B55" s="13" t="s">
        <v>61</v>
      </c>
      <c r="C55" s="14">
        <f>C56</f>
        <v>860000</v>
      </c>
      <c r="D55" s="14">
        <f t="shared" ref="D55:E55" si="22">D56</f>
        <v>860000</v>
      </c>
      <c r="E55" s="14">
        <f t="shared" si="22"/>
        <v>0</v>
      </c>
      <c r="F55" s="137">
        <f t="shared" si="2"/>
        <v>0</v>
      </c>
      <c r="G55" s="111"/>
    </row>
    <row r="56" spans="1:7" ht="14.45" customHeight="1" x14ac:dyDescent="0.25">
      <c r="A56" s="13" t="s">
        <v>92</v>
      </c>
      <c r="B56" s="13" t="s">
        <v>81</v>
      </c>
      <c r="C56" s="14">
        <v>860000</v>
      </c>
      <c r="D56" s="121">
        <v>860000</v>
      </c>
      <c r="E56" s="143">
        <f>D56-C56</f>
        <v>0</v>
      </c>
      <c r="F56" s="139">
        <f t="shared" si="2"/>
        <v>0</v>
      </c>
      <c r="G56" s="152"/>
    </row>
    <row r="57" spans="1:7" ht="14.45" customHeight="1" x14ac:dyDescent="0.25">
      <c r="A57" s="46" t="s">
        <v>93</v>
      </c>
      <c r="B57" s="46" t="s">
        <v>94</v>
      </c>
      <c r="C57" s="47">
        <f>C58</f>
        <v>2500000</v>
      </c>
      <c r="D57" s="47">
        <f t="shared" ref="D57:E58" si="23">D58</f>
        <v>2500000</v>
      </c>
      <c r="E57" s="47">
        <f t="shared" si="23"/>
        <v>0</v>
      </c>
      <c r="F57" s="155">
        <f t="shared" si="2"/>
        <v>0</v>
      </c>
      <c r="G57" s="156"/>
    </row>
    <row r="58" spans="1:7" ht="14.45" customHeight="1" thickBot="1" x14ac:dyDescent="0.3">
      <c r="A58" s="26" t="s">
        <v>95</v>
      </c>
      <c r="B58" s="26" t="s">
        <v>96</v>
      </c>
      <c r="C58" s="27">
        <f>C59</f>
        <v>2500000</v>
      </c>
      <c r="D58" s="27">
        <f t="shared" si="23"/>
        <v>2500000</v>
      </c>
      <c r="E58" s="27">
        <f t="shared" si="23"/>
        <v>0</v>
      </c>
      <c r="F58" s="161">
        <f t="shared" si="2"/>
        <v>0</v>
      </c>
      <c r="G58" s="162"/>
    </row>
    <row r="59" spans="1:7" ht="14.45" customHeight="1" thickBot="1" x14ac:dyDescent="0.3">
      <c r="A59" s="53" t="s">
        <v>97</v>
      </c>
      <c r="B59" s="53" t="s">
        <v>54</v>
      </c>
      <c r="C59" s="29">
        <f>C60+C62</f>
        <v>2500000</v>
      </c>
      <c r="D59" s="29">
        <f t="shared" ref="D59:E59" si="24">D60+D62</f>
        <v>2500000</v>
      </c>
      <c r="E59" s="29">
        <f t="shared" si="24"/>
        <v>0</v>
      </c>
      <c r="F59" s="141">
        <f t="shared" si="2"/>
        <v>0</v>
      </c>
      <c r="G59" s="153"/>
    </row>
    <row r="60" spans="1:7" ht="14.45" customHeight="1" x14ac:dyDescent="0.25">
      <c r="A60" s="54" t="s">
        <v>98</v>
      </c>
      <c r="B60" s="54" t="s">
        <v>61</v>
      </c>
      <c r="C60" s="55">
        <f>C61</f>
        <v>100000</v>
      </c>
      <c r="D60" s="55">
        <f t="shared" ref="D60:E60" si="25">D61</f>
        <v>100000</v>
      </c>
      <c r="E60" s="55">
        <f t="shared" si="25"/>
        <v>0</v>
      </c>
      <c r="F60" s="138">
        <f t="shared" si="2"/>
        <v>0</v>
      </c>
      <c r="G60" s="133"/>
    </row>
    <row r="61" spans="1:7" ht="14.45" customHeight="1" x14ac:dyDescent="0.25">
      <c r="A61" s="51" t="s">
        <v>99</v>
      </c>
      <c r="B61" s="51" t="s">
        <v>100</v>
      </c>
      <c r="C61" s="14">
        <v>100000</v>
      </c>
      <c r="D61" s="14">
        <v>100000</v>
      </c>
      <c r="E61" s="14">
        <f>D61-C61</f>
        <v>0</v>
      </c>
      <c r="F61" s="137">
        <f t="shared" si="2"/>
        <v>0</v>
      </c>
      <c r="G61" s="111"/>
    </row>
    <row r="62" spans="1:7" ht="14.45" customHeight="1" x14ac:dyDescent="0.25">
      <c r="A62" s="13" t="s">
        <v>101</v>
      </c>
      <c r="B62" s="13" t="s">
        <v>65</v>
      </c>
      <c r="C62" s="14">
        <f>C63</f>
        <v>2400000</v>
      </c>
      <c r="D62" s="14">
        <f t="shared" ref="D62:E62" si="26">D63</f>
        <v>2400000</v>
      </c>
      <c r="E62" s="14">
        <f t="shared" si="26"/>
        <v>0</v>
      </c>
      <c r="F62" s="137">
        <f t="shared" si="2"/>
        <v>0</v>
      </c>
      <c r="G62" s="111"/>
    </row>
    <row r="63" spans="1:7" ht="14.45" customHeight="1" x14ac:dyDescent="0.25">
      <c r="A63" s="13" t="s">
        <v>102</v>
      </c>
      <c r="B63" s="13" t="s">
        <v>103</v>
      </c>
      <c r="C63" s="14">
        <v>2400000</v>
      </c>
      <c r="D63" s="15">
        <v>2400000</v>
      </c>
      <c r="E63" s="143">
        <f>D63-C63</f>
        <v>0</v>
      </c>
      <c r="F63" s="139">
        <f t="shared" si="2"/>
        <v>0</v>
      </c>
      <c r="G63" s="152"/>
    </row>
    <row r="64" spans="1:7" ht="14.45" customHeight="1" x14ac:dyDescent="0.25">
      <c r="A64" s="46" t="s">
        <v>104</v>
      </c>
      <c r="B64" s="46" t="s">
        <v>105</v>
      </c>
      <c r="C64" s="47">
        <f>C65</f>
        <v>4500000</v>
      </c>
      <c r="D64" s="47">
        <f t="shared" ref="D64:E65" si="27">D65</f>
        <v>4450000</v>
      </c>
      <c r="E64" s="47">
        <f t="shared" si="27"/>
        <v>-50000</v>
      </c>
      <c r="F64" s="155">
        <f t="shared" si="2"/>
        <v>-1.1111111111111112</v>
      </c>
      <c r="G64" s="156"/>
    </row>
    <row r="65" spans="1:7" ht="14.45" customHeight="1" thickBot="1" x14ac:dyDescent="0.3">
      <c r="A65" s="26" t="s">
        <v>106</v>
      </c>
      <c r="B65" s="26" t="s">
        <v>107</v>
      </c>
      <c r="C65" s="27">
        <f>C66</f>
        <v>4500000</v>
      </c>
      <c r="D65" s="27">
        <f t="shared" si="27"/>
        <v>4450000</v>
      </c>
      <c r="E65" s="27">
        <f t="shared" si="27"/>
        <v>-50000</v>
      </c>
      <c r="F65" s="161">
        <f t="shared" si="2"/>
        <v>-1.1111111111111112</v>
      </c>
      <c r="G65" s="162"/>
    </row>
    <row r="66" spans="1:7" ht="14.45" customHeight="1" thickBot="1" x14ac:dyDescent="0.3">
      <c r="A66" s="53" t="s">
        <v>108</v>
      </c>
      <c r="B66" s="53" t="s">
        <v>54</v>
      </c>
      <c r="C66" s="29">
        <f>C67+C69+C71</f>
        <v>4500000</v>
      </c>
      <c r="D66" s="29">
        <f>D67+D69+D71</f>
        <v>4450000</v>
      </c>
      <c r="E66" s="29">
        <f>E67+E69+E71</f>
        <v>-50000</v>
      </c>
      <c r="F66" s="141">
        <f t="shared" si="2"/>
        <v>-1.1111111111111112</v>
      </c>
      <c r="G66" s="153"/>
    </row>
    <row r="67" spans="1:7" ht="14.45" customHeight="1" x14ac:dyDescent="0.25">
      <c r="A67" s="30" t="s">
        <v>109</v>
      </c>
      <c r="B67" s="30" t="s">
        <v>56</v>
      </c>
      <c r="C67" s="31">
        <f>C68</f>
        <v>270000</v>
      </c>
      <c r="D67" s="31">
        <f t="shared" ref="D67:E67" si="28">D68</f>
        <v>270000</v>
      </c>
      <c r="E67" s="31">
        <f t="shared" si="28"/>
        <v>0</v>
      </c>
      <c r="F67" s="138">
        <f t="shared" si="2"/>
        <v>0</v>
      </c>
      <c r="G67" s="133" t="s">
        <v>569</v>
      </c>
    </row>
    <row r="68" spans="1:7" ht="14.45" customHeight="1" x14ac:dyDescent="0.25">
      <c r="A68" s="13" t="s">
        <v>110</v>
      </c>
      <c r="B68" s="13" t="s">
        <v>58</v>
      </c>
      <c r="C68" s="14">
        <v>270000</v>
      </c>
      <c r="D68" s="15">
        <v>270000</v>
      </c>
      <c r="E68" s="143">
        <f>D68-C68</f>
        <v>0</v>
      </c>
      <c r="F68" s="137">
        <f t="shared" si="2"/>
        <v>0</v>
      </c>
      <c r="G68" s="111"/>
    </row>
    <row r="69" spans="1:7" ht="14.45" customHeight="1" x14ac:dyDescent="0.25">
      <c r="A69" s="13" t="s">
        <v>111</v>
      </c>
      <c r="B69" s="13" t="s">
        <v>61</v>
      </c>
      <c r="C69" s="14">
        <f>C70</f>
        <v>150000</v>
      </c>
      <c r="D69" s="14">
        <f t="shared" ref="D69:E69" si="29">D70</f>
        <v>150000</v>
      </c>
      <c r="E69" s="14">
        <f t="shared" si="29"/>
        <v>0</v>
      </c>
      <c r="F69" s="137">
        <f t="shared" si="2"/>
        <v>0</v>
      </c>
      <c r="G69" s="111"/>
    </row>
    <row r="70" spans="1:7" ht="14.45" customHeight="1" x14ac:dyDescent="0.25">
      <c r="A70" s="13" t="s">
        <v>112</v>
      </c>
      <c r="B70" s="13" t="s">
        <v>113</v>
      </c>
      <c r="C70" s="14">
        <v>150000</v>
      </c>
      <c r="D70" s="14">
        <v>150000</v>
      </c>
      <c r="E70" s="14">
        <f>D70-C70</f>
        <v>0</v>
      </c>
      <c r="F70" s="137">
        <f t="shared" si="2"/>
        <v>0</v>
      </c>
      <c r="G70" s="111"/>
    </row>
    <row r="71" spans="1:7" ht="14.45" customHeight="1" x14ac:dyDescent="0.25">
      <c r="A71" s="13" t="s">
        <v>114</v>
      </c>
      <c r="B71" s="13" t="s">
        <v>65</v>
      </c>
      <c r="C71" s="14">
        <f>C72</f>
        <v>4080000</v>
      </c>
      <c r="D71" s="14">
        <f t="shared" ref="D71:E71" si="30">D72</f>
        <v>4030000</v>
      </c>
      <c r="E71" s="14">
        <f t="shared" si="30"/>
        <v>-50000</v>
      </c>
      <c r="F71" s="137">
        <f t="shared" si="2"/>
        <v>-1.2254901960784315</v>
      </c>
      <c r="G71" s="111"/>
    </row>
    <row r="72" spans="1:7" ht="14.45" customHeight="1" x14ac:dyDescent="0.25">
      <c r="A72" s="13" t="s">
        <v>115</v>
      </c>
      <c r="B72" s="13" t="s">
        <v>103</v>
      </c>
      <c r="C72" s="14">
        <v>4080000</v>
      </c>
      <c r="D72" s="15">
        <v>4030000</v>
      </c>
      <c r="E72" s="143">
        <f>D72-C72</f>
        <v>-50000</v>
      </c>
      <c r="F72" s="139">
        <f t="shared" si="2"/>
        <v>-1.2254901960784315</v>
      </c>
      <c r="G72" s="152"/>
    </row>
    <row r="73" spans="1:7" ht="14.45" customHeight="1" x14ac:dyDescent="0.25">
      <c r="A73" s="34"/>
      <c r="B73" s="34"/>
      <c r="C73" s="35"/>
      <c r="D73" s="37"/>
      <c r="E73" s="38"/>
      <c r="F73" s="39"/>
      <c r="G73" s="185"/>
    </row>
    <row r="74" spans="1:7" x14ac:dyDescent="0.25">
      <c r="A74" s="188"/>
      <c r="B74" s="188"/>
      <c r="C74" s="189"/>
      <c r="D74" s="190"/>
      <c r="E74" s="191"/>
      <c r="F74" s="192"/>
      <c r="G74" s="193">
        <v>3</v>
      </c>
    </row>
    <row r="75" spans="1:7" x14ac:dyDescent="0.25">
      <c r="A75" s="109">
        <v>1</v>
      </c>
      <c r="B75" s="109">
        <v>2</v>
      </c>
      <c r="C75" s="109">
        <v>3</v>
      </c>
      <c r="D75" s="109">
        <v>4</v>
      </c>
      <c r="E75" s="109">
        <v>5</v>
      </c>
      <c r="F75" s="109">
        <v>6</v>
      </c>
      <c r="G75" s="109">
        <v>7</v>
      </c>
    </row>
    <row r="76" spans="1:7" ht="14.1" customHeight="1" x14ac:dyDescent="0.25">
      <c r="A76" s="46" t="s">
        <v>116</v>
      </c>
      <c r="B76" s="46" t="s">
        <v>117</v>
      </c>
      <c r="C76" s="47">
        <f>C77</f>
        <v>4950000</v>
      </c>
      <c r="D76" s="47">
        <f t="shared" ref="D76:E77" si="31">D77</f>
        <v>4949300</v>
      </c>
      <c r="E76" s="47">
        <f t="shared" si="31"/>
        <v>-700</v>
      </c>
      <c r="F76" s="155">
        <f t="shared" ref="F76:F129" si="32">E76/C76*100</f>
        <v>-1.4141414141414141E-2</v>
      </c>
      <c r="G76" s="156"/>
    </row>
    <row r="77" spans="1:7" ht="14.1" customHeight="1" thickBot="1" x14ac:dyDescent="0.3">
      <c r="A77" s="102" t="s">
        <v>118</v>
      </c>
      <c r="B77" s="26" t="s">
        <v>119</v>
      </c>
      <c r="C77" s="27">
        <f>C78</f>
        <v>4950000</v>
      </c>
      <c r="D77" s="27">
        <f t="shared" si="31"/>
        <v>4949300</v>
      </c>
      <c r="E77" s="27">
        <f t="shared" si="31"/>
        <v>-700</v>
      </c>
      <c r="F77" s="161">
        <f t="shared" si="32"/>
        <v>-1.4141414141414141E-2</v>
      </c>
      <c r="G77" s="162"/>
    </row>
    <row r="78" spans="1:7" ht="14.1" customHeight="1" thickBot="1" x14ac:dyDescent="0.3">
      <c r="A78" s="122" t="s">
        <v>120</v>
      </c>
      <c r="B78" s="28" t="s">
        <v>54</v>
      </c>
      <c r="C78" s="29">
        <f>C79+C81+C83</f>
        <v>4950000</v>
      </c>
      <c r="D78" s="29">
        <f t="shared" ref="D78:E78" si="33">D79+D81+D83</f>
        <v>4949300</v>
      </c>
      <c r="E78" s="29">
        <f t="shared" si="33"/>
        <v>-700</v>
      </c>
      <c r="F78" s="141">
        <f t="shared" si="32"/>
        <v>-1.4141414141414141E-2</v>
      </c>
      <c r="G78" s="153"/>
    </row>
    <row r="79" spans="1:7" ht="14.1" customHeight="1" x14ac:dyDescent="0.25">
      <c r="A79" s="119" t="s">
        <v>121</v>
      </c>
      <c r="B79" s="30" t="s">
        <v>56</v>
      </c>
      <c r="C79" s="31">
        <f>C80</f>
        <v>350000</v>
      </c>
      <c r="D79" s="31">
        <f t="shared" ref="D79:E79" si="34">D80</f>
        <v>350000</v>
      </c>
      <c r="E79" s="31">
        <f t="shared" si="34"/>
        <v>0</v>
      </c>
      <c r="F79" s="138">
        <f t="shared" si="32"/>
        <v>0</v>
      </c>
      <c r="G79" s="133"/>
    </row>
    <row r="80" spans="1:7" ht="14.1" customHeight="1" x14ac:dyDescent="0.25">
      <c r="A80" s="61" t="s">
        <v>122</v>
      </c>
      <c r="B80" s="13" t="s">
        <v>58</v>
      </c>
      <c r="C80" s="14">
        <v>350000</v>
      </c>
      <c r="D80" s="15">
        <v>350000</v>
      </c>
      <c r="E80" s="143">
        <f>D80-C80</f>
        <v>0</v>
      </c>
      <c r="F80" s="137">
        <f t="shared" si="32"/>
        <v>0</v>
      </c>
      <c r="G80" s="111"/>
    </row>
    <row r="81" spans="1:7" ht="14.1" customHeight="1" x14ac:dyDescent="0.25">
      <c r="A81" s="13" t="s">
        <v>123</v>
      </c>
      <c r="B81" s="13" t="s">
        <v>61</v>
      </c>
      <c r="C81" s="14">
        <f>C82</f>
        <v>225000</v>
      </c>
      <c r="D81" s="14">
        <f t="shared" ref="D81:E81" si="35">D82</f>
        <v>224300</v>
      </c>
      <c r="E81" s="14">
        <f t="shared" si="35"/>
        <v>-700</v>
      </c>
      <c r="F81" s="137">
        <f t="shared" si="32"/>
        <v>-0.31111111111111112</v>
      </c>
      <c r="G81" s="111"/>
    </row>
    <row r="82" spans="1:7" ht="14.1" customHeight="1" x14ac:dyDescent="0.25">
      <c r="A82" s="13" t="s">
        <v>124</v>
      </c>
      <c r="B82" s="13" t="s">
        <v>81</v>
      </c>
      <c r="C82" s="14">
        <v>225000</v>
      </c>
      <c r="D82" s="15">
        <v>224300</v>
      </c>
      <c r="E82" s="143">
        <f>D82-C82</f>
        <v>-700</v>
      </c>
      <c r="F82" s="137">
        <f t="shared" si="32"/>
        <v>-0.31111111111111112</v>
      </c>
      <c r="G82" s="111"/>
    </row>
    <row r="83" spans="1:7" ht="14.1" customHeight="1" x14ac:dyDescent="0.25">
      <c r="A83" s="13" t="s">
        <v>125</v>
      </c>
      <c r="B83" s="13" t="s">
        <v>65</v>
      </c>
      <c r="C83" s="14">
        <f>C84</f>
        <v>4375000</v>
      </c>
      <c r="D83" s="14">
        <f t="shared" ref="D83:E83" si="36">D84</f>
        <v>4375000</v>
      </c>
      <c r="E83" s="14">
        <f t="shared" si="36"/>
        <v>0</v>
      </c>
      <c r="F83" s="137">
        <f t="shared" si="32"/>
        <v>0</v>
      </c>
      <c r="G83" s="111"/>
    </row>
    <row r="84" spans="1:7" ht="14.1" customHeight="1" x14ac:dyDescent="0.25">
      <c r="A84" s="13" t="s">
        <v>126</v>
      </c>
      <c r="B84" s="13" t="s">
        <v>67</v>
      </c>
      <c r="C84" s="14">
        <v>4375000</v>
      </c>
      <c r="D84" s="15">
        <v>4375000</v>
      </c>
      <c r="E84" s="146">
        <f>D84-C84</f>
        <v>0</v>
      </c>
      <c r="F84" s="139">
        <f t="shared" si="32"/>
        <v>0</v>
      </c>
      <c r="G84" s="152"/>
    </row>
    <row r="85" spans="1:7" ht="14.1" customHeight="1" x14ac:dyDescent="0.25">
      <c r="A85" s="46" t="s">
        <v>127</v>
      </c>
      <c r="B85" s="46" t="s">
        <v>128</v>
      </c>
      <c r="C85" s="47">
        <f>C86</f>
        <v>2500000</v>
      </c>
      <c r="D85" s="47">
        <f t="shared" ref="D85:E86" si="37">D86</f>
        <v>2500000</v>
      </c>
      <c r="E85" s="47">
        <f t="shared" si="37"/>
        <v>0</v>
      </c>
      <c r="F85" s="155">
        <f t="shared" si="32"/>
        <v>0</v>
      </c>
      <c r="G85" s="156"/>
    </row>
    <row r="86" spans="1:7" ht="14.1" customHeight="1" thickBot="1" x14ac:dyDescent="0.3">
      <c r="A86" s="26" t="s">
        <v>129</v>
      </c>
      <c r="B86" s="26" t="s">
        <v>130</v>
      </c>
      <c r="C86" s="27">
        <f>C87</f>
        <v>2500000</v>
      </c>
      <c r="D86" s="27">
        <f t="shared" si="37"/>
        <v>2500000</v>
      </c>
      <c r="E86" s="27">
        <f t="shared" si="37"/>
        <v>0</v>
      </c>
      <c r="F86" s="161">
        <f t="shared" si="32"/>
        <v>0</v>
      </c>
      <c r="G86" s="162"/>
    </row>
    <row r="87" spans="1:7" ht="14.1" customHeight="1" thickBot="1" x14ac:dyDescent="0.3">
      <c r="A87" s="28" t="s">
        <v>131</v>
      </c>
      <c r="B87" s="28" t="s">
        <v>54</v>
      </c>
      <c r="C87" s="29">
        <f>C88+C90</f>
        <v>2500000</v>
      </c>
      <c r="D87" s="29">
        <f t="shared" ref="D87:E87" si="38">D88+D90</f>
        <v>2500000</v>
      </c>
      <c r="E87" s="29">
        <f t="shared" si="38"/>
        <v>0</v>
      </c>
      <c r="F87" s="141">
        <f t="shared" si="32"/>
        <v>0</v>
      </c>
      <c r="G87" s="153"/>
    </row>
    <row r="88" spans="1:7" ht="14.1" customHeight="1" x14ac:dyDescent="0.25">
      <c r="A88" s="30" t="s">
        <v>132</v>
      </c>
      <c r="B88" s="30" t="s">
        <v>56</v>
      </c>
      <c r="C88" s="31">
        <f>C89</f>
        <v>200000</v>
      </c>
      <c r="D88" s="31">
        <f t="shared" ref="D88:E88" si="39">D89</f>
        <v>200000</v>
      </c>
      <c r="E88" s="31">
        <f t="shared" si="39"/>
        <v>0</v>
      </c>
      <c r="F88" s="138">
        <f t="shared" si="32"/>
        <v>0</v>
      </c>
      <c r="G88" s="133"/>
    </row>
    <row r="89" spans="1:7" ht="14.1" customHeight="1" x14ac:dyDescent="0.25">
      <c r="A89" s="13" t="s">
        <v>133</v>
      </c>
      <c r="B89" s="13" t="s">
        <v>58</v>
      </c>
      <c r="C89" s="14">
        <v>200000</v>
      </c>
      <c r="D89" s="121">
        <v>200000</v>
      </c>
      <c r="E89" s="143">
        <f>D89-C89</f>
        <v>0</v>
      </c>
      <c r="F89" s="137">
        <f t="shared" si="32"/>
        <v>0</v>
      </c>
      <c r="G89" s="111"/>
    </row>
    <row r="90" spans="1:7" ht="14.1" customHeight="1" x14ac:dyDescent="0.25">
      <c r="A90" s="13" t="s">
        <v>134</v>
      </c>
      <c r="B90" s="13" t="s">
        <v>65</v>
      </c>
      <c r="C90" s="14">
        <f>C91</f>
        <v>2300000</v>
      </c>
      <c r="D90" s="14">
        <f t="shared" ref="D90:E90" si="40">D91</f>
        <v>2300000</v>
      </c>
      <c r="E90" s="14">
        <f t="shared" si="40"/>
        <v>0</v>
      </c>
      <c r="F90" s="137">
        <f t="shared" si="32"/>
        <v>0</v>
      </c>
      <c r="G90" s="111"/>
    </row>
    <row r="91" spans="1:7" ht="14.1" customHeight="1" x14ac:dyDescent="0.25">
      <c r="A91" s="13" t="s">
        <v>135</v>
      </c>
      <c r="B91" s="13" t="s">
        <v>67</v>
      </c>
      <c r="C91" s="14">
        <v>2300000</v>
      </c>
      <c r="D91" s="121">
        <v>2300000</v>
      </c>
      <c r="E91" s="143">
        <f>D91-C91</f>
        <v>0</v>
      </c>
      <c r="F91" s="139">
        <f t="shared" si="32"/>
        <v>0</v>
      </c>
      <c r="G91" s="152"/>
    </row>
    <row r="92" spans="1:7" ht="14.1" customHeight="1" x14ac:dyDescent="0.25">
      <c r="A92" s="46" t="s">
        <v>136</v>
      </c>
      <c r="B92" s="46" t="s">
        <v>137</v>
      </c>
      <c r="C92" s="47">
        <f>C93+C101</f>
        <v>4000000</v>
      </c>
      <c r="D92" s="47">
        <f t="shared" ref="D92:E92" si="41">D93+D101</f>
        <v>4000000</v>
      </c>
      <c r="E92" s="47">
        <f t="shared" si="41"/>
        <v>0</v>
      </c>
      <c r="F92" s="155">
        <f t="shared" si="32"/>
        <v>0</v>
      </c>
      <c r="G92" s="156"/>
    </row>
    <row r="93" spans="1:7" ht="14.1" customHeight="1" thickBot="1" x14ac:dyDescent="0.3">
      <c r="A93" s="26" t="s">
        <v>138</v>
      </c>
      <c r="B93" s="26" t="s">
        <v>139</v>
      </c>
      <c r="C93" s="27">
        <f>C94</f>
        <v>2000000</v>
      </c>
      <c r="D93" s="27">
        <f t="shared" ref="D93:E93" si="42">D94</f>
        <v>2000000</v>
      </c>
      <c r="E93" s="27">
        <f t="shared" si="42"/>
        <v>0</v>
      </c>
      <c r="F93" s="161">
        <f t="shared" si="32"/>
        <v>0</v>
      </c>
      <c r="G93" s="162"/>
    </row>
    <row r="94" spans="1:7" ht="14.1" customHeight="1" thickBot="1" x14ac:dyDescent="0.3">
      <c r="A94" s="28" t="s">
        <v>140</v>
      </c>
      <c r="B94" s="28" t="s">
        <v>54</v>
      </c>
      <c r="C94" s="29">
        <f>C95+C97+C99</f>
        <v>2000000</v>
      </c>
      <c r="D94" s="29">
        <f t="shared" ref="D94:E94" si="43">D95+D97+D99</f>
        <v>2000000</v>
      </c>
      <c r="E94" s="29">
        <f t="shared" si="43"/>
        <v>0</v>
      </c>
      <c r="F94" s="141">
        <f t="shared" si="32"/>
        <v>0</v>
      </c>
      <c r="G94" s="153"/>
    </row>
    <row r="95" spans="1:7" ht="14.1" customHeight="1" x14ac:dyDescent="0.25">
      <c r="A95" s="30" t="s">
        <v>141</v>
      </c>
      <c r="B95" s="30" t="s">
        <v>56</v>
      </c>
      <c r="C95" s="31">
        <f>C96</f>
        <v>200000</v>
      </c>
      <c r="D95" s="31">
        <f t="shared" ref="D95:E95" si="44">D96</f>
        <v>200000</v>
      </c>
      <c r="E95" s="31">
        <f t="shared" si="44"/>
        <v>0</v>
      </c>
      <c r="F95" s="138">
        <f t="shared" si="32"/>
        <v>0</v>
      </c>
      <c r="G95" s="133"/>
    </row>
    <row r="96" spans="1:7" ht="14.1" customHeight="1" x14ac:dyDescent="0.25">
      <c r="A96" s="19" t="s">
        <v>142</v>
      </c>
      <c r="B96" s="13" t="s">
        <v>58</v>
      </c>
      <c r="C96" s="14">
        <v>200000</v>
      </c>
      <c r="D96" s="15">
        <v>200000</v>
      </c>
      <c r="E96" s="143">
        <f>D96-C96</f>
        <v>0</v>
      </c>
      <c r="F96" s="137">
        <f t="shared" si="32"/>
        <v>0</v>
      </c>
      <c r="G96" s="111"/>
    </row>
    <row r="97" spans="1:7" ht="14.1" customHeight="1" x14ac:dyDescent="0.25">
      <c r="A97" s="30" t="s">
        <v>143</v>
      </c>
      <c r="B97" s="13" t="s">
        <v>61</v>
      </c>
      <c r="C97" s="14">
        <f>C98</f>
        <v>150000</v>
      </c>
      <c r="D97" s="14">
        <f t="shared" ref="D97:E97" si="45">D98</f>
        <v>150000</v>
      </c>
      <c r="E97" s="14">
        <f t="shared" si="45"/>
        <v>0</v>
      </c>
      <c r="F97" s="137">
        <f t="shared" si="32"/>
        <v>0</v>
      </c>
      <c r="G97" s="111"/>
    </row>
    <row r="98" spans="1:7" ht="14.1" customHeight="1" x14ac:dyDescent="0.25">
      <c r="A98" s="13" t="s">
        <v>144</v>
      </c>
      <c r="B98" s="13" t="s">
        <v>81</v>
      </c>
      <c r="C98" s="14">
        <v>150000</v>
      </c>
      <c r="D98" s="14">
        <v>150000</v>
      </c>
      <c r="E98" s="14">
        <f>D98-C98</f>
        <v>0</v>
      </c>
      <c r="F98" s="137">
        <f t="shared" si="32"/>
        <v>0</v>
      </c>
      <c r="G98" s="111"/>
    </row>
    <row r="99" spans="1:7" ht="14.1" customHeight="1" x14ac:dyDescent="0.25">
      <c r="A99" s="13" t="s">
        <v>145</v>
      </c>
      <c r="B99" s="13" t="s">
        <v>65</v>
      </c>
      <c r="C99" s="14">
        <f>C100</f>
        <v>1650000</v>
      </c>
      <c r="D99" s="14">
        <f t="shared" ref="D99:E99" si="46">D100</f>
        <v>1650000</v>
      </c>
      <c r="E99" s="14">
        <f t="shared" si="46"/>
        <v>0</v>
      </c>
      <c r="F99" s="137">
        <f t="shared" si="32"/>
        <v>0</v>
      </c>
      <c r="G99" s="111"/>
    </row>
    <row r="100" spans="1:7" ht="14.1" customHeight="1" thickBot="1" x14ac:dyDescent="0.3">
      <c r="A100" s="19" t="s">
        <v>146</v>
      </c>
      <c r="B100" s="19" t="s">
        <v>147</v>
      </c>
      <c r="C100" s="20">
        <v>1650000</v>
      </c>
      <c r="D100" s="50">
        <v>1650000</v>
      </c>
      <c r="E100" s="145">
        <f>D100-C100</f>
        <v>0</v>
      </c>
      <c r="F100" s="139">
        <f t="shared" si="32"/>
        <v>0</v>
      </c>
      <c r="G100" s="152"/>
    </row>
    <row r="101" spans="1:7" ht="14.1" customHeight="1" thickBot="1" x14ac:dyDescent="0.3">
      <c r="A101" s="56" t="s">
        <v>148</v>
      </c>
      <c r="B101" s="56" t="s">
        <v>149</v>
      </c>
      <c r="C101" s="57">
        <f>C102+C105</f>
        <v>2000000</v>
      </c>
      <c r="D101" s="57">
        <f>D102+D105</f>
        <v>2000000</v>
      </c>
      <c r="E101" s="57">
        <f>E102+E105</f>
        <v>0</v>
      </c>
      <c r="F101" s="163">
        <f t="shared" si="32"/>
        <v>0</v>
      </c>
      <c r="G101" s="164"/>
    </row>
    <row r="102" spans="1:7" ht="14.1" customHeight="1" thickBot="1" x14ac:dyDescent="0.3">
      <c r="A102" s="118" t="s">
        <v>150</v>
      </c>
      <c r="B102" s="53" t="s">
        <v>24</v>
      </c>
      <c r="C102" s="58">
        <f>C103</f>
        <v>510000</v>
      </c>
      <c r="D102" s="58">
        <f t="shared" ref="D102:E103" si="47">D103</f>
        <v>510000</v>
      </c>
      <c r="E102" s="58">
        <f t="shared" si="47"/>
        <v>0</v>
      </c>
      <c r="F102" s="141">
        <f t="shared" si="32"/>
        <v>0</v>
      </c>
      <c r="G102" s="153"/>
    </row>
    <row r="103" spans="1:7" ht="14.1" customHeight="1" x14ac:dyDescent="0.25">
      <c r="A103" s="59" t="s">
        <v>151</v>
      </c>
      <c r="B103" s="59" t="s">
        <v>73</v>
      </c>
      <c r="C103" s="60">
        <f>C104</f>
        <v>510000</v>
      </c>
      <c r="D103" s="60">
        <f t="shared" si="47"/>
        <v>510000</v>
      </c>
      <c r="E103" s="60">
        <f t="shared" si="47"/>
        <v>0</v>
      </c>
      <c r="F103" s="138">
        <f t="shared" si="32"/>
        <v>0</v>
      </c>
      <c r="G103" s="133"/>
    </row>
    <row r="104" spans="1:7" ht="14.1" customHeight="1" x14ac:dyDescent="0.25">
      <c r="A104" s="61" t="s">
        <v>152</v>
      </c>
      <c r="B104" s="61" t="s">
        <v>153</v>
      </c>
      <c r="C104" s="62">
        <v>510000</v>
      </c>
      <c r="D104" s="62">
        <v>510000</v>
      </c>
      <c r="E104" s="62">
        <f>D104-C104</f>
        <v>0</v>
      </c>
      <c r="F104" s="137">
        <f t="shared" si="32"/>
        <v>0</v>
      </c>
      <c r="G104" s="111"/>
    </row>
    <row r="105" spans="1:7" ht="14.1" customHeight="1" thickBot="1" x14ac:dyDescent="0.3">
      <c r="A105" s="63" t="s">
        <v>154</v>
      </c>
      <c r="B105" s="63" t="s">
        <v>54</v>
      </c>
      <c r="C105" s="64">
        <f>C106+C108+C110</f>
        <v>1490000</v>
      </c>
      <c r="D105" s="64">
        <f t="shared" ref="D105:E105" si="48">D106+D108+D110</f>
        <v>1490000</v>
      </c>
      <c r="E105" s="64">
        <f t="shared" si="48"/>
        <v>0</v>
      </c>
      <c r="F105" s="140">
        <f t="shared" si="32"/>
        <v>0</v>
      </c>
      <c r="G105" s="154"/>
    </row>
    <row r="106" spans="1:7" ht="14.1" customHeight="1" x14ac:dyDescent="0.25">
      <c r="A106" s="30" t="s">
        <v>155</v>
      </c>
      <c r="B106" s="30" t="s">
        <v>56</v>
      </c>
      <c r="C106" s="31">
        <f>C107</f>
        <v>190000</v>
      </c>
      <c r="D106" s="31">
        <f t="shared" ref="D106:E106" si="49">D107</f>
        <v>190000</v>
      </c>
      <c r="E106" s="31">
        <f t="shared" si="49"/>
        <v>0</v>
      </c>
      <c r="F106" s="138">
        <f t="shared" si="32"/>
        <v>0</v>
      </c>
      <c r="G106" s="133"/>
    </row>
    <row r="107" spans="1:7" ht="14.1" customHeight="1" x14ac:dyDescent="0.25">
      <c r="A107" s="13" t="s">
        <v>156</v>
      </c>
      <c r="B107" s="13" t="s">
        <v>58</v>
      </c>
      <c r="C107" s="14">
        <v>190000</v>
      </c>
      <c r="D107" s="15">
        <v>190000</v>
      </c>
      <c r="E107" s="143">
        <f>D107-C107</f>
        <v>0</v>
      </c>
      <c r="F107" s="137">
        <f t="shared" si="32"/>
        <v>0</v>
      </c>
      <c r="G107" s="111"/>
    </row>
    <row r="108" spans="1:7" ht="14.1" customHeight="1" x14ac:dyDescent="0.25">
      <c r="A108" s="13" t="s">
        <v>157</v>
      </c>
      <c r="B108" s="13" t="s">
        <v>61</v>
      </c>
      <c r="C108" s="14">
        <f>C109</f>
        <v>150000</v>
      </c>
      <c r="D108" s="14">
        <f t="shared" ref="D108:E108" si="50">D109</f>
        <v>150000</v>
      </c>
      <c r="E108" s="14">
        <f t="shared" si="50"/>
        <v>0</v>
      </c>
      <c r="F108" s="137">
        <f t="shared" si="32"/>
        <v>0</v>
      </c>
      <c r="G108" s="111"/>
    </row>
    <row r="109" spans="1:7" ht="14.1" customHeight="1" x14ac:dyDescent="0.25">
      <c r="A109" s="13" t="s">
        <v>158</v>
      </c>
      <c r="B109" s="13" t="s">
        <v>81</v>
      </c>
      <c r="C109" s="14">
        <v>150000</v>
      </c>
      <c r="D109" s="14">
        <v>150000</v>
      </c>
      <c r="E109" s="14">
        <f>D109-C109</f>
        <v>0</v>
      </c>
      <c r="F109" s="137">
        <f t="shared" si="32"/>
        <v>0</v>
      </c>
      <c r="G109" s="111"/>
    </row>
    <row r="110" spans="1:7" ht="14.1" customHeight="1" x14ac:dyDescent="0.25">
      <c r="A110" s="13" t="s">
        <v>159</v>
      </c>
      <c r="B110" s="13" t="s">
        <v>65</v>
      </c>
      <c r="C110" s="14">
        <f>C111</f>
        <v>1150000</v>
      </c>
      <c r="D110" s="14">
        <f t="shared" ref="D110:E110" si="51">D111</f>
        <v>1150000</v>
      </c>
      <c r="E110" s="14">
        <f t="shared" si="51"/>
        <v>0</v>
      </c>
      <c r="F110" s="137">
        <f t="shared" si="32"/>
        <v>0</v>
      </c>
      <c r="G110" s="111"/>
    </row>
    <row r="111" spans="1:7" ht="14.1" customHeight="1" x14ac:dyDescent="0.25">
      <c r="A111" s="13" t="s">
        <v>160</v>
      </c>
      <c r="B111" s="13" t="s">
        <v>67</v>
      </c>
      <c r="C111" s="14">
        <v>1150000</v>
      </c>
      <c r="D111" s="15">
        <v>1150000</v>
      </c>
      <c r="E111" s="143">
        <f>D111-C111</f>
        <v>0</v>
      </c>
      <c r="F111" s="139">
        <f t="shared" si="32"/>
        <v>0</v>
      </c>
      <c r="G111" s="152"/>
    </row>
    <row r="112" spans="1:7" ht="14.1" customHeight="1" x14ac:dyDescent="0.25">
      <c r="A112" s="34"/>
      <c r="B112" s="34"/>
      <c r="C112" s="35"/>
      <c r="D112" s="37"/>
      <c r="E112" s="38"/>
      <c r="F112" s="39"/>
      <c r="G112" s="185"/>
    </row>
    <row r="113" spans="1:7" ht="14.1" customHeight="1" x14ac:dyDescent="0.25">
      <c r="A113" s="188"/>
      <c r="B113" s="188"/>
      <c r="C113" s="189"/>
      <c r="D113" s="190"/>
      <c r="E113" s="191"/>
      <c r="F113" s="192"/>
      <c r="G113" s="193">
        <v>4</v>
      </c>
    </row>
    <row r="114" spans="1:7" ht="14.1" customHeight="1" x14ac:dyDescent="0.25">
      <c r="A114" s="109">
        <v>1</v>
      </c>
      <c r="B114" s="109">
        <v>2</v>
      </c>
      <c r="C114" s="109">
        <v>3</v>
      </c>
      <c r="D114" s="109">
        <v>4</v>
      </c>
      <c r="E114" s="109">
        <v>5</v>
      </c>
      <c r="F114" s="109">
        <v>6</v>
      </c>
      <c r="G114" s="109">
        <v>7</v>
      </c>
    </row>
    <row r="115" spans="1:7" x14ac:dyDescent="0.25">
      <c r="A115" s="46" t="s">
        <v>161</v>
      </c>
      <c r="B115" s="46" t="s">
        <v>162</v>
      </c>
      <c r="C115" s="47">
        <f>C116</f>
        <v>5000000</v>
      </c>
      <c r="D115" s="47">
        <f t="shared" ref="D115:E115" si="52">D116</f>
        <v>5000000</v>
      </c>
      <c r="E115" s="47">
        <f t="shared" si="52"/>
        <v>0</v>
      </c>
      <c r="F115" s="155">
        <f t="shared" si="32"/>
        <v>0</v>
      </c>
      <c r="G115" s="156"/>
    </row>
    <row r="116" spans="1:7" ht="15.75" thickBot="1" x14ac:dyDescent="0.3">
      <c r="A116" s="67" t="s">
        <v>165</v>
      </c>
      <c r="B116" s="67" t="s">
        <v>166</v>
      </c>
      <c r="C116" s="68">
        <f>C117+C120</f>
        <v>5000000</v>
      </c>
      <c r="D116" s="68">
        <f t="shared" ref="D116:E116" si="53">D117+D120</f>
        <v>5000000</v>
      </c>
      <c r="E116" s="68">
        <f t="shared" si="53"/>
        <v>0</v>
      </c>
      <c r="F116" s="161">
        <f t="shared" si="32"/>
        <v>0</v>
      </c>
      <c r="G116" s="162"/>
    </row>
    <row r="117" spans="1:7" ht="15.75" thickBot="1" x14ac:dyDescent="0.3">
      <c r="A117" s="28" t="s">
        <v>167</v>
      </c>
      <c r="B117" s="28" t="s">
        <v>24</v>
      </c>
      <c r="C117" s="29">
        <f>C118</f>
        <v>670000</v>
      </c>
      <c r="D117" s="29">
        <f t="shared" ref="D117:E118" si="54">D118</f>
        <v>670000</v>
      </c>
      <c r="E117" s="29">
        <f t="shared" si="54"/>
        <v>0</v>
      </c>
      <c r="F117" s="141">
        <f t="shared" si="32"/>
        <v>0</v>
      </c>
      <c r="G117" s="153"/>
    </row>
    <row r="118" spans="1:7" x14ac:dyDescent="0.25">
      <c r="A118" s="30" t="s">
        <v>168</v>
      </c>
      <c r="B118" s="30" t="s">
        <v>73</v>
      </c>
      <c r="C118" s="31">
        <f>C119</f>
        <v>670000</v>
      </c>
      <c r="D118" s="31">
        <f t="shared" si="54"/>
        <v>670000</v>
      </c>
      <c r="E118" s="31">
        <f t="shared" si="54"/>
        <v>0</v>
      </c>
      <c r="F118" s="138">
        <f t="shared" si="32"/>
        <v>0</v>
      </c>
      <c r="G118" s="133"/>
    </row>
    <row r="119" spans="1:7" ht="15.75" thickBot="1" x14ac:dyDescent="0.3">
      <c r="A119" s="19" t="s">
        <v>169</v>
      </c>
      <c r="B119" s="19" t="s">
        <v>75</v>
      </c>
      <c r="C119" s="20">
        <v>670000</v>
      </c>
      <c r="D119" s="50">
        <v>670000</v>
      </c>
      <c r="E119" s="145">
        <f>D119-C119</f>
        <v>0</v>
      </c>
      <c r="F119" s="139">
        <f t="shared" si="32"/>
        <v>0</v>
      </c>
      <c r="G119" s="152"/>
    </row>
    <row r="120" spans="1:7" ht="15.75" thickBot="1" x14ac:dyDescent="0.3">
      <c r="A120" s="28" t="s">
        <v>170</v>
      </c>
      <c r="B120" s="28" t="s">
        <v>54</v>
      </c>
      <c r="C120" s="29">
        <f>C121+C123+C125+C127</f>
        <v>4330000</v>
      </c>
      <c r="D120" s="29">
        <f t="shared" ref="D120:E120" si="55">D121+D123+D125+D127</f>
        <v>4330000</v>
      </c>
      <c r="E120" s="29">
        <f t="shared" si="55"/>
        <v>0</v>
      </c>
      <c r="F120" s="141">
        <f t="shared" si="32"/>
        <v>0</v>
      </c>
      <c r="G120" s="153"/>
    </row>
    <row r="121" spans="1:7" x14ac:dyDescent="0.25">
      <c r="A121" s="30" t="s">
        <v>171</v>
      </c>
      <c r="B121" s="30" t="s">
        <v>56</v>
      </c>
      <c r="C121" s="31">
        <f>C122</f>
        <v>755000</v>
      </c>
      <c r="D121" s="31">
        <f t="shared" ref="D121:E121" si="56">D122</f>
        <v>755000</v>
      </c>
      <c r="E121" s="31">
        <f t="shared" si="56"/>
        <v>0</v>
      </c>
      <c r="F121" s="138">
        <f t="shared" si="32"/>
        <v>0</v>
      </c>
      <c r="G121" s="133"/>
    </row>
    <row r="122" spans="1:7" x14ac:dyDescent="0.25">
      <c r="A122" s="13" t="s">
        <v>172</v>
      </c>
      <c r="B122" s="13" t="s">
        <v>58</v>
      </c>
      <c r="C122" s="14">
        <v>755000</v>
      </c>
      <c r="D122" s="15">
        <v>755000</v>
      </c>
      <c r="E122" s="143">
        <f>D122-C122</f>
        <v>0</v>
      </c>
      <c r="F122" s="137">
        <f t="shared" si="32"/>
        <v>0</v>
      </c>
      <c r="G122" s="111"/>
    </row>
    <row r="123" spans="1:7" x14ac:dyDescent="0.25">
      <c r="A123" s="13" t="s">
        <v>173</v>
      </c>
      <c r="B123" s="13" t="s">
        <v>61</v>
      </c>
      <c r="C123" s="14">
        <f>C124</f>
        <v>200000</v>
      </c>
      <c r="D123" s="14">
        <f t="shared" ref="D123:E123" si="57">D124</f>
        <v>200000</v>
      </c>
      <c r="E123" s="14">
        <f t="shared" si="57"/>
        <v>0</v>
      </c>
      <c r="F123" s="137">
        <f t="shared" si="32"/>
        <v>0</v>
      </c>
      <c r="G123" s="111"/>
    </row>
    <row r="124" spans="1:7" x14ac:dyDescent="0.25">
      <c r="A124" s="13" t="s">
        <v>174</v>
      </c>
      <c r="B124" s="13" t="s">
        <v>81</v>
      </c>
      <c r="C124" s="14">
        <v>200000</v>
      </c>
      <c r="D124" s="15">
        <v>200000</v>
      </c>
      <c r="E124" s="143">
        <f>D124-C124</f>
        <v>0</v>
      </c>
      <c r="F124" s="137">
        <f t="shared" si="32"/>
        <v>0</v>
      </c>
      <c r="G124" s="111"/>
    </row>
    <row r="125" spans="1:7" x14ac:dyDescent="0.25">
      <c r="A125" s="13" t="s">
        <v>175</v>
      </c>
      <c r="B125" s="13" t="s">
        <v>65</v>
      </c>
      <c r="C125" s="14">
        <f>C126</f>
        <v>1275000</v>
      </c>
      <c r="D125" s="14">
        <f t="shared" ref="D125:E125" si="58">D126</f>
        <v>1275000</v>
      </c>
      <c r="E125" s="14">
        <f t="shared" si="58"/>
        <v>0</v>
      </c>
      <c r="F125" s="137">
        <f t="shared" si="32"/>
        <v>0</v>
      </c>
      <c r="G125" s="111"/>
    </row>
    <row r="126" spans="1:7" x14ac:dyDescent="0.25">
      <c r="A126" s="13" t="s">
        <v>176</v>
      </c>
      <c r="B126" s="13" t="s">
        <v>103</v>
      </c>
      <c r="C126" s="14">
        <v>1275000</v>
      </c>
      <c r="D126" s="15">
        <v>1275000</v>
      </c>
      <c r="E126" s="143">
        <f>D126-C126</f>
        <v>0</v>
      </c>
      <c r="F126" s="137">
        <f t="shared" si="32"/>
        <v>0</v>
      </c>
      <c r="G126" s="111"/>
    </row>
    <row r="127" spans="1:7" x14ac:dyDescent="0.25">
      <c r="A127" s="13" t="s">
        <v>177</v>
      </c>
      <c r="B127" s="13" t="s">
        <v>178</v>
      </c>
      <c r="C127" s="14">
        <f>C128+C129</f>
        <v>2100000</v>
      </c>
      <c r="D127" s="14">
        <f t="shared" ref="D127:E127" si="59">D128+D129</f>
        <v>2100000</v>
      </c>
      <c r="E127" s="14">
        <f t="shared" si="59"/>
        <v>0</v>
      </c>
      <c r="F127" s="137">
        <f t="shared" si="32"/>
        <v>0</v>
      </c>
      <c r="G127" s="111"/>
    </row>
    <row r="128" spans="1:7" x14ac:dyDescent="0.25">
      <c r="A128" s="13" t="s">
        <v>179</v>
      </c>
      <c r="B128" s="13" t="s">
        <v>180</v>
      </c>
      <c r="C128" s="14">
        <v>1500000</v>
      </c>
      <c r="D128" s="15">
        <v>1500000</v>
      </c>
      <c r="E128" s="143">
        <f>D128-C128</f>
        <v>0</v>
      </c>
      <c r="F128" s="137">
        <f t="shared" si="32"/>
        <v>0</v>
      </c>
      <c r="G128" s="111"/>
    </row>
    <row r="129" spans="1:7" x14ac:dyDescent="0.25">
      <c r="A129" s="13" t="s">
        <v>181</v>
      </c>
      <c r="B129" s="13" t="s">
        <v>182</v>
      </c>
      <c r="C129" s="14">
        <v>600000</v>
      </c>
      <c r="D129" s="15">
        <v>600000</v>
      </c>
      <c r="E129" s="143">
        <f>D129-C129</f>
        <v>0</v>
      </c>
      <c r="F129" s="139">
        <f t="shared" si="32"/>
        <v>0</v>
      </c>
      <c r="G129" s="152"/>
    </row>
    <row r="130" spans="1:7" x14ac:dyDescent="0.25">
      <c r="A130" s="46" t="s">
        <v>183</v>
      </c>
      <c r="B130" s="46" t="s">
        <v>184</v>
      </c>
      <c r="C130" s="47">
        <f>C131+C136+C143+C151+C156+C160+C164+C169+C173+C177</f>
        <v>123124000</v>
      </c>
      <c r="D130" s="47">
        <f>D131+D136+D143+D151+D156+D160+D164+D169+D173+D177</f>
        <v>120765991</v>
      </c>
      <c r="E130" s="47">
        <f>E131+E136+E143+E151+E156+E160+E164+E169+E173+E177</f>
        <v>-2358009</v>
      </c>
      <c r="F130" s="155">
        <f t="shared" ref="F130:F193" si="60">E130/C130*100</f>
        <v>-1.9151497677138494</v>
      </c>
      <c r="G130" s="156"/>
    </row>
    <row r="131" spans="1:7" ht="15.75" thickBot="1" x14ac:dyDescent="0.3">
      <c r="A131" s="69" t="s">
        <v>185</v>
      </c>
      <c r="B131" s="69" t="s">
        <v>186</v>
      </c>
      <c r="C131" s="70">
        <f>C132</f>
        <v>12960000</v>
      </c>
      <c r="D131" s="70">
        <f t="shared" ref="D131:E132" si="61">D132</f>
        <v>12118723</v>
      </c>
      <c r="E131" s="70">
        <f t="shared" si="61"/>
        <v>-841277</v>
      </c>
      <c r="F131" s="161">
        <f t="shared" si="60"/>
        <v>-6.4913348765432106</v>
      </c>
      <c r="G131" s="162"/>
    </row>
    <row r="132" spans="1:7" ht="15.75" thickBot="1" x14ac:dyDescent="0.3">
      <c r="A132" s="28" t="s">
        <v>187</v>
      </c>
      <c r="B132" s="28" t="s">
        <v>54</v>
      </c>
      <c r="C132" s="29">
        <f>C133</f>
        <v>12960000</v>
      </c>
      <c r="D132" s="29">
        <f t="shared" si="61"/>
        <v>12118723</v>
      </c>
      <c r="E132" s="29">
        <f t="shared" si="61"/>
        <v>-841277</v>
      </c>
      <c r="F132" s="141">
        <f t="shared" si="60"/>
        <v>-6.4913348765432106</v>
      </c>
      <c r="G132" s="153"/>
    </row>
    <row r="133" spans="1:7" x14ac:dyDescent="0.25">
      <c r="A133" s="30" t="s">
        <v>188</v>
      </c>
      <c r="B133" s="30" t="s">
        <v>189</v>
      </c>
      <c r="C133" s="31">
        <f>C134+C135</f>
        <v>12960000</v>
      </c>
      <c r="D133" s="31">
        <f t="shared" ref="D133:E133" si="62">D134+D135</f>
        <v>12118723</v>
      </c>
      <c r="E133" s="31">
        <f t="shared" si="62"/>
        <v>-841277</v>
      </c>
      <c r="F133" s="138">
        <f t="shared" si="60"/>
        <v>-6.4913348765432106</v>
      </c>
      <c r="G133" s="133"/>
    </row>
    <row r="134" spans="1:7" x14ac:dyDescent="0.25">
      <c r="A134" s="13" t="s">
        <v>190</v>
      </c>
      <c r="B134" s="13" t="s">
        <v>191</v>
      </c>
      <c r="C134" s="14">
        <v>4200000</v>
      </c>
      <c r="D134" s="121">
        <v>3358729</v>
      </c>
      <c r="E134" s="143">
        <f>D134-C134</f>
        <v>-841271</v>
      </c>
      <c r="F134" s="137">
        <f t="shared" si="60"/>
        <v>-20.030261904761904</v>
      </c>
      <c r="G134" s="111"/>
    </row>
    <row r="135" spans="1:7" x14ac:dyDescent="0.25">
      <c r="A135" s="13" t="s">
        <v>192</v>
      </c>
      <c r="B135" s="13" t="s">
        <v>193</v>
      </c>
      <c r="C135" s="14">
        <v>8760000</v>
      </c>
      <c r="D135" s="121">
        <v>8759994</v>
      </c>
      <c r="E135" s="143">
        <f>D135-C135</f>
        <v>-6</v>
      </c>
      <c r="F135" s="137">
        <f t="shared" si="60"/>
        <v>-6.8493150684931516E-5</v>
      </c>
      <c r="G135" s="111"/>
    </row>
    <row r="136" spans="1:7" ht="15.75" thickBot="1" x14ac:dyDescent="0.3">
      <c r="A136" s="26" t="s">
        <v>194</v>
      </c>
      <c r="B136" s="26" t="s">
        <v>195</v>
      </c>
      <c r="C136" s="27">
        <f>C137+C140</f>
        <v>10000000</v>
      </c>
      <c r="D136" s="27">
        <f t="shared" ref="D136:E136" si="63">D137+D140</f>
        <v>10000000</v>
      </c>
      <c r="E136" s="27">
        <f t="shared" si="63"/>
        <v>0</v>
      </c>
      <c r="F136" s="165">
        <f t="shared" si="60"/>
        <v>0</v>
      </c>
      <c r="G136" s="166"/>
    </row>
    <row r="137" spans="1:7" ht="15.75" thickBot="1" x14ac:dyDescent="0.3">
      <c r="A137" s="28" t="s">
        <v>196</v>
      </c>
      <c r="B137" s="28" t="s">
        <v>24</v>
      </c>
      <c r="C137" s="29">
        <f>C138</f>
        <v>7800000</v>
      </c>
      <c r="D137" s="29">
        <f t="shared" ref="D137:E138" si="64">D138</f>
        <v>7800000</v>
      </c>
      <c r="E137" s="29">
        <f t="shared" si="64"/>
        <v>0</v>
      </c>
      <c r="F137" s="141">
        <f t="shared" si="60"/>
        <v>0</v>
      </c>
      <c r="G137" s="153"/>
    </row>
    <row r="138" spans="1:7" x14ac:dyDescent="0.25">
      <c r="A138" s="30" t="s">
        <v>197</v>
      </c>
      <c r="B138" s="30" t="s">
        <v>164</v>
      </c>
      <c r="C138" s="31">
        <f>C139</f>
        <v>7800000</v>
      </c>
      <c r="D138" s="31">
        <f t="shared" si="64"/>
        <v>7800000</v>
      </c>
      <c r="E138" s="31">
        <f t="shared" si="64"/>
        <v>0</v>
      </c>
      <c r="F138" s="138">
        <f t="shared" si="60"/>
        <v>0</v>
      </c>
      <c r="G138" s="133"/>
    </row>
    <row r="139" spans="1:7" x14ac:dyDescent="0.25">
      <c r="A139" s="13" t="s">
        <v>198</v>
      </c>
      <c r="B139" s="13" t="s">
        <v>199</v>
      </c>
      <c r="C139" s="14">
        <v>7800000</v>
      </c>
      <c r="D139" s="121">
        <v>7800000</v>
      </c>
      <c r="E139" s="143">
        <f>D139-C139</f>
        <v>0</v>
      </c>
      <c r="F139" s="137">
        <f t="shared" si="60"/>
        <v>0</v>
      </c>
      <c r="G139" s="111"/>
    </row>
    <row r="140" spans="1:7" x14ac:dyDescent="0.25">
      <c r="A140" s="13" t="s">
        <v>200</v>
      </c>
      <c r="B140" s="13" t="s">
        <v>54</v>
      </c>
      <c r="C140" s="14">
        <f>C141</f>
        <v>2200000</v>
      </c>
      <c r="D140" s="14">
        <f t="shared" ref="D140:E141" si="65">D141</f>
        <v>2200000</v>
      </c>
      <c r="E140" s="14">
        <f t="shared" si="65"/>
        <v>0</v>
      </c>
      <c r="F140" s="137">
        <f t="shared" si="60"/>
        <v>0</v>
      </c>
      <c r="G140" s="111"/>
    </row>
    <row r="141" spans="1:7" x14ac:dyDescent="0.25">
      <c r="A141" s="13" t="s">
        <v>201</v>
      </c>
      <c r="B141" s="13" t="s">
        <v>56</v>
      </c>
      <c r="C141" s="14">
        <f>C142</f>
        <v>2200000</v>
      </c>
      <c r="D141" s="14">
        <f t="shared" si="65"/>
        <v>2200000</v>
      </c>
      <c r="E141" s="14">
        <f t="shared" si="65"/>
        <v>0</v>
      </c>
      <c r="F141" s="137">
        <f t="shared" si="60"/>
        <v>0</v>
      </c>
      <c r="G141" s="111"/>
    </row>
    <row r="142" spans="1:7" x14ac:dyDescent="0.25">
      <c r="A142" s="13" t="s">
        <v>202</v>
      </c>
      <c r="B142" s="13" t="s">
        <v>203</v>
      </c>
      <c r="C142" s="14">
        <v>2200000</v>
      </c>
      <c r="D142" s="121">
        <v>2200000</v>
      </c>
      <c r="E142" s="143">
        <f>D142-C142</f>
        <v>0</v>
      </c>
      <c r="F142" s="137">
        <f t="shared" si="60"/>
        <v>0</v>
      </c>
      <c r="G142" s="111"/>
    </row>
    <row r="143" spans="1:7" ht="15.75" thickBot="1" x14ac:dyDescent="0.3">
      <c r="A143" s="26" t="s">
        <v>204</v>
      </c>
      <c r="B143" s="26" t="s">
        <v>205</v>
      </c>
      <c r="C143" s="27">
        <f>C144</f>
        <v>7150000</v>
      </c>
      <c r="D143" s="27">
        <f t="shared" ref="D143:E144" si="66">D144</f>
        <v>7148000</v>
      </c>
      <c r="E143" s="27">
        <f t="shared" si="66"/>
        <v>-2000</v>
      </c>
      <c r="F143" s="165">
        <f t="shared" si="60"/>
        <v>-2.7972027972027972E-2</v>
      </c>
      <c r="G143" s="166"/>
    </row>
    <row r="144" spans="1:7" ht="15.75" thickBot="1" x14ac:dyDescent="0.3">
      <c r="A144" s="28" t="s">
        <v>206</v>
      </c>
      <c r="B144" s="28" t="s">
        <v>54</v>
      </c>
      <c r="C144" s="29">
        <f>C145</f>
        <v>7150000</v>
      </c>
      <c r="D144" s="29">
        <f t="shared" si="66"/>
        <v>7148000</v>
      </c>
      <c r="E144" s="29">
        <f t="shared" si="66"/>
        <v>-2000</v>
      </c>
      <c r="F144" s="141">
        <f t="shared" si="60"/>
        <v>-2.7972027972027972E-2</v>
      </c>
      <c r="G144" s="153"/>
    </row>
    <row r="145" spans="1:7" x14ac:dyDescent="0.25">
      <c r="A145" s="30" t="s">
        <v>207</v>
      </c>
      <c r="B145" s="30" t="s">
        <v>56</v>
      </c>
      <c r="C145" s="31">
        <f>C146+C147</f>
        <v>7150000</v>
      </c>
      <c r="D145" s="31">
        <f t="shared" ref="D145:E145" si="67">D146+D147</f>
        <v>7148000</v>
      </c>
      <c r="E145" s="31">
        <f t="shared" si="67"/>
        <v>-2000</v>
      </c>
      <c r="F145" s="138">
        <f t="shared" si="60"/>
        <v>-2.7972027972027972E-2</v>
      </c>
      <c r="G145" s="133"/>
    </row>
    <row r="146" spans="1:7" x14ac:dyDescent="0.25">
      <c r="A146" s="13" t="s">
        <v>208</v>
      </c>
      <c r="B146" s="13" t="s">
        <v>209</v>
      </c>
      <c r="C146" s="14">
        <v>6650000</v>
      </c>
      <c r="D146" s="121">
        <v>6650000</v>
      </c>
      <c r="E146" s="143">
        <f>D146-C146</f>
        <v>0</v>
      </c>
      <c r="F146" s="137">
        <f t="shared" si="60"/>
        <v>0</v>
      </c>
      <c r="G146" s="111"/>
    </row>
    <row r="147" spans="1:7" x14ac:dyDescent="0.25">
      <c r="A147" s="13" t="s">
        <v>210</v>
      </c>
      <c r="B147" s="13" t="s">
        <v>211</v>
      </c>
      <c r="C147" s="14">
        <v>500000</v>
      </c>
      <c r="D147" s="121">
        <v>498000</v>
      </c>
      <c r="E147" s="143">
        <f>D147-C147</f>
        <v>-2000</v>
      </c>
      <c r="F147" s="137">
        <f t="shared" si="60"/>
        <v>-0.4</v>
      </c>
      <c r="G147" s="111"/>
    </row>
    <row r="148" spans="1:7" x14ac:dyDescent="0.25">
      <c r="A148" s="34"/>
      <c r="B148" s="34"/>
      <c r="C148" s="35"/>
      <c r="D148" s="71"/>
      <c r="E148" s="38"/>
      <c r="F148" s="39"/>
      <c r="G148" s="185"/>
    </row>
    <row r="149" spans="1:7" x14ac:dyDescent="0.25">
      <c r="A149" s="188"/>
      <c r="B149" s="188"/>
      <c r="C149" s="189"/>
      <c r="D149" s="200"/>
      <c r="E149" s="191"/>
      <c r="F149" s="192"/>
      <c r="G149" s="193">
        <v>5</v>
      </c>
    </row>
    <row r="150" spans="1:7" x14ac:dyDescent="0.25">
      <c r="A150" s="109">
        <v>1</v>
      </c>
      <c r="B150" s="109">
        <v>2</v>
      </c>
      <c r="C150" s="109">
        <v>3</v>
      </c>
      <c r="D150" s="109">
        <v>4</v>
      </c>
      <c r="E150" s="109">
        <v>5</v>
      </c>
      <c r="F150" s="109">
        <v>6</v>
      </c>
      <c r="G150" s="109">
        <v>7</v>
      </c>
    </row>
    <row r="151" spans="1:7" ht="17.100000000000001" customHeight="1" thickBot="1" x14ac:dyDescent="0.3">
      <c r="A151" s="26" t="s">
        <v>212</v>
      </c>
      <c r="B151" s="26" t="s">
        <v>213</v>
      </c>
      <c r="C151" s="27">
        <f>C152</f>
        <v>3000000</v>
      </c>
      <c r="D151" s="27">
        <f t="shared" ref="D151:E152" si="68">D152</f>
        <v>3000000</v>
      </c>
      <c r="E151" s="27">
        <f t="shared" si="68"/>
        <v>0</v>
      </c>
      <c r="F151" s="165">
        <f t="shared" si="60"/>
        <v>0</v>
      </c>
      <c r="G151" s="166"/>
    </row>
    <row r="152" spans="1:7" ht="17.100000000000001" customHeight="1" thickBot="1" x14ac:dyDescent="0.3">
      <c r="A152" s="28" t="s">
        <v>214</v>
      </c>
      <c r="B152" s="28" t="s">
        <v>54</v>
      </c>
      <c r="C152" s="29">
        <f>C153</f>
        <v>3000000</v>
      </c>
      <c r="D152" s="29">
        <f t="shared" si="68"/>
        <v>3000000</v>
      </c>
      <c r="E152" s="29">
        <f t="shared" si="68"/>
        <v>0</v>
      </c>
      <c r="F152" s="141">
        <f t="shared" si="60"/>
        <v>0</v>
      </c>
      <c r="G152" s="153"/>
    </row>
    <row r="153" spans="1:7" ht="17.100000000000001" customHeight="1" x14ac:dyDescent="0.25">
      <c r="A153" s="30" t="s">
        <v>215</v>
      </c>
      <c r="B153" s="30" t="s">
        <v>61</v>
      </c>
      <c r="C153" s="31">
        <f>C154+C155</f>
        <v>3000000</v>
      </c>
      <c r="D153" s="31">
        <f t="shared" ref="D153:E153" si="69">D154+D155</f>
        <v>3000000</v>
      </c>
      <c r="E153" s="31">
        <f t="shared" si="69"/>
        <v>0</v>
      </c>
      <c r="F153" s="138">
        <f t="shared" si="60"/>
        <v>0</v>
      </c>
      <c r="G153" s="133"/>
    </row>
    <row r="154" spans="1:7" ht="17.100000000000001" customHeight="1" x14ac:dyDescent="0.25">
      <c r="A154" s="13" t="s">
        <v>216</v>
      </c>
      <c r="B154" s="13" t="s">
        <v>217</v>
      </c>
      <c r="C154" s="14">
        <v>1350000</v>
      </c>
      <c r="D154" s="121">
        <v>1350000</v>
      </c>
      <c r="E154" s="146">
        <f>D154-C154</f>
        <v>0</v>
      </c>
      <c r="F154" s="137">
        <f t="shared" si="60"/>
        <v>0</v>
      </c>
      <c r="G154" s="111"/>
    </row>
    <row r="155" spans="1:7" ht="17.100000000000001" customHeight="1" x14ac:dyDescent="0.25">
      <c r="A155" s="13" t="s">
        <v>218</v>
      </c>
      <c r="B155" s="13" t="s">
        <v>81</v>
      </c>
      <c r="C155" s="14">
        <v>1650000</v>
      </c>
      <c r="D155" s="121">
        <v>1650000</v>
      </c>
      <c r="E155" s="146">
        <f>D155-C155</f>
        <v>0</v>
      </c>
      <c r="F155" s="137">
        <f t="shared" si="60"/>
        <v>0</v>
      </c>
      <c r="G155" s="111"/>
    </row>
    <row r="156" spans="1:7" ht="17.100000000000001" customHeight="1" thickBot="1" x14ac:dyDescent="0.3">
      <c r="A156" s="26" t="s">
        <v>219</v>
      </c>
      <c r="B156" s="26" t="s">
        <v>220</v>
      </c>
      <c r="C156" s="27">
        <f>C157</f>
        <v>4000000</v>
      </c>
      <c r="D156" s="27">
        <f t="shared" ref="D156:E158" si="70">D157</f>
        <v>4000000</v>
      </c>
      <c r="E156" s="27">
        <f t="shared" si="70"/>
        <v>0</v>
      </c>
      <c r="F156" s="165">
        <f t="shared" si="60"/>
        <v>0</v>
      </c>
      <c r="G156" s="166"/>
    </row>
    <row r="157" spans="1:7" ht="17.100000000000001" customHeight="1" thickBot="1" x14ac:dyDescent="0.3">
      <c r="A157" s="28" t="s">
        <v>221</v>
      </c>
      <c r="B157" s="28" t="s">
        <v>54</v>
      </c>
      <c r="C157" s="29">
        <f>C158</f>
        <v>4000000</v>
      </c>
      <c r="D157" s="29">
        <f t="shared" si="70"/>
        <v>4000000</v>
      </c>
      <c r="E157" s="29">
        <f t="shared" si="70"/>
        <v>0</v>
      </c>
      <c r="F157" s="141">
        <f t="shared" si="60"/>
        <v>0</v>
      </c>
      <c r="G157" s="153"/>
    </row>
    <row r="158" spans="1:7" ht="17.100000000000001" customHeight="1" x14ac:dyDescent="0.25">
      <c r="A158" s="30" t="s">
        <v>222</v>
      </c>
      <c r="B158" s="30" t="s">
        <v>56</v>
      </c>
      <c r="C158" s="31">
        <f>C159</f>
        <v>4000000</v>
      </c>
      <c r="D158" s="31">
        <f t="shared" si="70"/>
        <v>4000000</v>
      </c>
      <c r="E158" s="31">
        <f t="shared" si="70"/>
        <v>0</v>
      </c>
      <c r="F158" s="138">
        <f t="shared" si="60"/>
        <v>0</v>
      </c>
      <c r="G158" s="133"/>
    </row>
    <row r="159" spans="1:7" ht="17.100000000000001" customHeight="1" x14ac:dyDescent="0.25">
      <c r="A159" s="13" t="s">
        <v>223</v>
      </c>
      <c r="B159" s="13" t="s">
        <v>224</v>
      </c>
      <c r="C159" s="14">
        <v>4000000</v>
      </c>
      <c r="D159" s="15">
        <v>4000000</v>
      </c>
      <c r="E159" s="143">
        <f>D159-C159</f>
        <v>0</v>
      </c>
      <c r="F159" s="137">
        <f t="shared" si="60"/>
        <v>0</v>
      </c>
      <c r="G159" s="111"/>
    </row>
    <row r="160" spans="1:7" ht="17.100000000000001" customHeight="1" thickBot="1" x14ac:dyDescent="0.3">
      <c r="A160" s="26" t="s">
        <v>225</v>
      </c>
      <c r="B160" s="26" t="s">
        <v>226</v>
      </c>
      <c r="C160" s="27">
        <f>C161</f>
        <v>1200000</v>
      </c>
      <c r="D160" s="27">
        <f t="shared" ref="D160:E162" si="71">D161</f>
        <v>1190000</v>
      </c>
      <c r="E160" s="27">
        <f t="shared" si="71"/>
        <v>-10000</v>
      </c>
      <c r="F160" s="165">
        <f t="shared" si="60"/>
        <v>-0.83333333333333337</v>
      </c>
      <c r="G160" s="166"/>
    </row>
    <row r="161" spans="1:7" ht="17.100000000000001" customHeight="1" thickBot="1" x14ac:dyDescent="0.3">
      <c r="A161" s="28" t="s">
        <v>227</v>
      </c>
      <c r="B161" s="28" t="s">
        <v>54</v>
      </c>
      <c r="C161" s="29">
        <f>C162</f>
        <v>1200000</v>
      </c>
      <c r="D161" s="29">
        <f t="shared" si="71"/>
        <v>1190000</v>
      </c>
      <c r="E161" s="29">
        <f t="shared" si="71"/>
        <v>-10000</v>
      </c>
      <c r="F161" s="141">
        <f t="shared" si="60"/>
        <v>-0.83333333333333337</v>
      </c>
      <c r="G161" s="153"/>
    </row>
    <row r="162" spans="1:7" ht="17.100000000000001" customHeight="1" x14ac:dyDescent="0.25">
      <c r="A162" s="30" t="s">
        <v>228</v>
      </c>
      <c r="B162" s="30" t="s">
        <v>189</v>
      </c>
      <c r="C162" s="31">
        <f>C163</f>
        <v>1200000</v>
      </c>
      <c r="D162" s="31">
        <f t="shared" si="71"/>
        <v>1190000</v>
      </c>
      <c r="E162" s="31">
        <f t="shared" si="71"/>
        <v>-10000</v>
      </c>
      <c r="F162" s="138">
        <f t="shared" si="60"/>
        <v>-0.83333333333333337</v>
      </c>
      <c r="G162" s="133"/>
    </row>
    <row r="163" spans="1:7" ht="17.100000000000001" customHeight="1" x14ac:dyDescent="0.25">
      <c r="A163" s="13" t="s">
        <v>229</v>
      </c>
      <c r="B163" s="13" t="s">
        <v>230</v>
      </c>
      <c r="C163" s="14">
        <v>1200000</v>
      </c>
      <c r="D163" s="121">
        <v>1190000</v>
      </c>
      <c r="E163" s="143">
        <f>D163-C163</f>
        <v>-10000</v>
      </c>
      <c r="F163" s="137">
        <f t="shared" si="60"/>
        <v>-0.83333333333333337</v>
      </c>
      <c r="G163" s="111"/>
    </row>
    <row r="164" spans="1:7" ht="17.100000000000001" customHeight="1" thickBot="1" x14ac:dyDescent="0.3">
      <c r="A164" s="26" t="s">
        <v>231</v>
      </c>
      <c r="B164" s="26" t="s">
        <v>232</v>
      </c>
      <c r="C164" s="27">
        <f>C165</f>
        <v>17814000</v>
      </c>
      <c r="D164" s="27">
        <f t="shared" ref="D164:E165" si="72">D165</f>
        <v>16398000</v>
      </c>
      <c r="E164" s="27">
        <f t="shared" si="72"/>
        <v>-1416000</v>
      </c>
      <c r="F164" s="165">
        <f t="shared" si="60"/>
        <v>-7.9488043112158975</v>
      </c>
      <c r="G164" s="166"/>
    </row>
    <row r="165" spans="1:7" ht="17.100000000000001" customHeight="1" thickBot="1" x14ac:dyDescent="0.3">
      <c r="A165" s="28" t="s">
        <v>233</v>
      </c>
      <c r="B165" s="28" t="s">
        <v>54</v>
      </c>
      <c r="C165" s="29">
        <f>C166</f>
        <v>17814000</v>
      </c>
      <c r="D165" s="29">
        <f t="shared" si="72"/>
        <v>16398000</v>
      </c>
      <c r="E165" s="29">
        <f t="shared" si="72"/>
        <v>-1416000</v>
      </c>
      <c r="F165" s="141">
        <f t="shared" si="60"/>
        <v>-7.9488043112158975</v>
      </c>
      <c r="G165" s="153"/>
    </row>
    <row r="166" spans="1:7" ht="17.100000000000001" customHeight="1" x14ac:dyDescent="0.25">
      <c r="A166" s="30" t="s">
        <v>234</v>
      </c>
      <c r="B166" s="30" t="s">
        <v>235</v>
      </c>
      <c r="C166" s="31">
        <f>C167+C168</f>
        <v>17814000</v>
      </c>
      <c r="D166" s="31">
        <f t="shared" ref="D166:E166" si="73">D167+D168</f>
        <v>16398000</v>
      </c>
      <c r="E166" s="31">
        <f t="shared" si="73"/>
        <v>-1416000</v>
      </c>
      <c r="F166" s="138">
        <f t="shared" si="60"/>
        <v>-7.9488043112158975</v>
      </c>
      <c r="G166" s="133" t="s">
        <v>570</v>
      </c>
    </row>
    <row r="167" spans="1:7" ht="17.100000000000001" customHeight="1" x14ac:dyDescent="0.25">
      <c r="A167" s="13" t="s">
        <v>236</v>
      </c>
      <c r="B167" s="13" t="s">
        <v>237</v>
      </c>
      <c r="C167" s="14">
        <v>6864000</v>
      </c>
      <c r="D167" s="121">
        <v>5448000</v>
      </c>
      <c r="E167" s="143">
        <f>D167-C167</f>
        <v>-1416000</v>
      </c>
      <c r="F167" s="137">
        <f t="shared" si="60"/>
        <v>-20.62937062937063</v>
      </c>
      <c r="G167" s="111"/>
    </row>
    <row r="168" spans="1:7" ht="17.100000000000001" customHeight="1" x14ac:dyDescent="0.25">
      <c r="A168" s="13" t="s">
        <v>238</v>
      </c>
      <c r="B168" s="51" t="s">
        <v>239</v>
      </c>
      <c r="C168" s="14">
        <v>10950000</v>
      </c>
      <c r="D168" s="121">
        <v>10950000</v>
      </c>
      <c r="E168" s="143">
        <f>D168-C168</f>
        <v>0</v>
      </c>
      <c r="F168" s="137">
        <f t="shared" si="60"/>
        <v>0</v>
      </c>
      <c r="G168" s="111"/>
    </row>
    <row r="169" spans="1:7" ht="17.100000000000001" customHeight="1" thickBot="1" x14ac:dyDescent="0.3">
      <c r="A169" s="26" t="s">
        <v>240</v>
      </c>
      <c r="B169" s="26" t="s">
        <v>241</v>
      </c>
      <c r="C169" s="27">
        <f>C170</f>
        <v>23000000</v>
      </c>
      <c r="D169" s="27">
        <f t="shared" ref="D169:E171" si="74">D170</f>
        <v>22916768</v>
      </c>
      <c r="E169" s="27">
        <f t="shared" si="74"/>
        <v>-83232</v>
      </c>
      <c r="F169" s="165">
        <f t="shared" si="60"/>
        <v>-0.3618782608695652</v>
      </c>
      <c r="G169" s="166"/>
    </row>
    <row r="170" spans="1:7" ht="17.100000000000001" customHeight="1" thickBot="1" x14ac:dyDescent="0.3">
      <c r="A170" s="28" t="s">
        <v>242</v>
      </c>
      <c r="B170" s="28" t="s">
        <v>54</v>
      </c>
      <c r="C170" s="29">
        <f>C171</f>
        <v>23000000</v>
      </c>
      <c r="D170" s="29">
        <f t="shared" si="74"/>
        <v>22916768</v>
      </c>
      <c r="E170" s="29">
        <f t="shared" si="74"/>
        <v>-83232</v>
      </c>
      <c r="F170" s="141">
        <f t="shared" si="60"/>
        <v>-0.3618782608695652</v>
      </c>
      <c r="G170" s="153"/>
    </row>
    <row r="171" spans="1:7" ht="17.100000000000001" customHeight="1" x14ac:dyDescent="0.25">
      <c r="A171" s="30" t="s">
        <v>243</v>
      </c>
      <c r="B171" s="30" t="s">
        <v>244</v>
      </c>
      <c r="C171" s="31">
        <f>C172</f>
        <v>23000000</v>
      </c>
      <c r="D171" s="31">
        <f t="shared" si="74"/>
        <v>22916768</v>
      </c>
      <c r="E171" s="31">
        <f t="shared" si="74"/>
        <v>-83232</v>
      </c>
      <c r="F171" s="138">
        <f t="shared" si="60"/>
        <v>-0.3618782608695652</v>
      </c>
      <c r="G171" s="133"/>
    </row>
    <row r="172" spans="1:7" ht="17.100000000000001" customHeight="1" x14ac:dyDescent="0.25">
      <c r="A172" s="13" t="s">
        <v>245</v>
      </c>
      <c r="B172" s="13" t="s">
        <v>246</v>
      </c>
      <c r="C172" s="14">
        <v>23000000</v>
      </c>
      <c r="D172" s="15">
        <v>22916768</v>
      </c>
      <c r="E172" s="143">
        <f>D172-C172</f>
        <v>-83232</v>
      </c>
      <c r="F172" s="137">
        <f t="shared" si="60"/>
        <v>-0.3618782608695652</v>
      </c>
      <c r="G172" s="111"/>
    </row>
    <row r="173" spans="1:7" ht="17.100000000000001" customHeight="1" thickBot="1" x14ac:dyDescent="0.3">
      <c r="A173" s="26" t="s">
        <v>247</v>
      </c>
      <c r="B173" s="26" t="s">
        <v>248</v>
      </c>
      <c r="C173" s="27">
        <f>C174</f>
        <v>39000000</v>
      </c>
      <c r="D173" s="27">
        <f t="shared" ref="D173:E175" si="75">D174</f>
        <v>39000000</v>
      </c>
      <c r="E173" s="27">
        <f t="shared" si="75"/>
        <v>0</v>
      </c>
      <c r="F173" s="165">
        <f t="shared" si="60"/>
        <v>0</v>
      </c>
      <c r="G173" s="166"/>
    </row>
    <row r="174" spans="1:7" ht="17.100000000000001" customHeight="1" thickBot="1" x14ac:dyDescent="0.3">
      <c r="A174" s="28" t="s">
        <v>249</v>
      </c>
      <c r="B174" s="28" t="s">
        <v>54</v>
      </c>
      <c r="C174" s="29">
        <f>C175</f>
        <v>39000000</v>
      </c>
      <c r="D174" s="29">
        <f t="shared" si="75"/>
        <v>39000000</v>
      </c>
      <c r="E174" s="29">
        <f t="shared" si="75"/>
        <v>0</v>
      </c>
      <c r="F174" s="141">
        <f t="shared" si="60"/>
        <v>0</v>
      </c>
      <c r="G174" s="153"/>
    </row>
    <row r="175" spans="1:7" ht="17.100000000000001" customHeight="1" x14ac:dyDescent="0.25">
      <c r="A175" s="30" t="s">
        <v>250</v>
      </c>
      <c r="B175" s="30" t="s">
        <v>244</v>
      </c>
      <c r="C175" s="31">
        <f>C176</f>
        <v>39000000</v>
      </c>
      <c r="D175" s="31">
        <f t="shared" si="75"/>
        <v>39000000</v>
      </c>
      <c r="E175" s="31">
        <f t="shared" si="75"/>
        <v>0</v>
      </c>
      <c r="F175" s="138">
        <f t="shared" si="60"/>
        <v>0</v>
      </c>
      <c r="G175" s="133"/>
    </row>
    <row r="176" spans="1:7" ht="17.100000000000001" customHeight="1" x14ac:dyDescent="0.25">
      <c r="A176" s="13" t="s">
        <v>251</v>
      </c>
      <c r="B176" s="13" t="s">
        <v>252</v>
      </c>
      <c r="C176" s="14">
        <v>39000000</v>
      </c>
      <c r="D176" s="121">
        <v>39000000</v>
      </c>
      <c r="E176" s="143">
        <f>D176-C176</f>
        <v>0</v>
      </c>
      <c r="F176" s="137">
        <f t="shared" si="60"/>
        <v>0</v>
      </c>
      <c r="G176" s="111"/>
    </row>
    <row r="177" spans="1:7" ht="17.100000000000001" customHeight="1" thickBot="1" x14ac:dyDescent="0.3">
      <c r="A177" s="26" t="s">
        <v>253</v>
      </c>
      <c r="B177" s="26" t="s">
        <v>254</v>
      </c>
      <c r="C177" s="27">
        <f>C178</f>
        <v>5000000</v>
      </c>
      <c r="D177" s="27">
        <f t="shared" ref="D177:E179" si="76">D178</f>
        <v>4994500</v>
      </c>
      <c r="E177" s="27">
        <f t="shared" si="76"/>
        <v>-5500</v>
      </c>
      <c r="F177" s="165">
        <f t="shared" si="60"/>
        <v>-0.11</v>
      </c>
      <c r="G177" s="166"/>
    </row>
    <row r="178" spans="1:7" ht="17.100000000000001" customHeight="1" thickBot="1" x14ac:dyDescent="0.3">
      <c r="A178" s="28" t="s">
        <v>255</v>
      </c>
      <c r="B178" s="28" t="s">
        <v>24</v>
      </c>
      <c r="C178" s="29">
        <f>C179</f>
        <v>5000000</v>
      </c>
      <c r="D178" s="29">
        <f t="shared" si="76"/>
        <v>4994500</v>
      </c>
      <c r="E178" s="29">
        <f t="shared" si="76"/>
        <v>-5500</v>
      </c>
      <c r="F178" s="141">
        <f t="shared" si="60"/>
        <v>-0.11</v>
      </c>
      <c r="G178" s="153"/>
    </row>
    <row r="179" spans="1:7" ht="17.100000000000001" customHeight="1" x14ac:dyDescent="0.25">
      <c r="A179" s="30" t="s">
        <v>256</v>
      </c>
      <c r="B179" s="30" t="s">
        <v>257</v>
      </c>
      <c r="C179" s="31">
        <f>C180</f>
        <v>5000000</v>
      </c>
      <c r="D179" s="31">
        <f t="shared" si="76"/>
        <v>4994500</v>
      </c>
      <c r="E179" s="31">
        <f t="shared" si="76"/>
        <v>-5500</v>
      </c>
      <c r="F179" s="138">
        <f t="shared" si="60"/>
        <v>-0.11</v>
      </c>
      <c r="G179" s="133"/>
    </row>
    <row r="180" spans="1:7" ht="17.100000000000001" customHeight="1" x14ac:dyDescent="0.25">
      <c r="A180" s="13" t="s">
        <v>258</v>
      </c>
      <c r="B180" s="13" t="s">
        <v>259</v>
      </c>
      <c r="C180" s="14">
        <v>5000000</v>
      </c>
      <c r="D180" s="15">
        <v>4994500</v>
      </c>
      <c r="E180" s="143">
        <f>D180-C180</f>
        <v>-5500</v>
      </c>
      <c r="F180" s="139">
        <f t="shared" si="60"/>
        <v>-0.11</v>
      </c>
      <c r="G180" s="152"/>
    </row>
    <row r="181" spans="1:7" x14ac:dyDescent="0.25">
      <c r="A181" s="34"/>
      <c r="B181" s="34"/>
      <c r="C181" s="35"/>
      <c r="D181" s="37"/>
      <c r="E181" s="38"/>
      <c r="F181" s="39"/>
      <c r="G181" s="185"/>
    </row>
    <row r="182" spans="1:7" x14ac:dyDescent="0.25">
      <c r="A182" s="188"/>
      <c r="B182" s="188"/>
      <c r="C182" s="189"/>
      <c r="D182" s="190"/>
      <c r="E182" s="191"/>
      <c r="F182" s="192"/>
      <c r="G182" s="193">
        <v>6</v>
      </c>
    </row>
    <row r="183" spans="1:7" x14ac:dyDescent="0.25">
      <c r="A183" s="109">
        <v>1</v>
      </c>
      <c r="B183" s="109">
        <v>2</v>
      </c>
      <c r="C183" s="109">
        <v>3</v>
      </c>
      <c r="D183" s="109">
        <v>4</v>
      </c>
      <c r="E183" s="109">
        <v>5</v>
      </c>
      <c r="F183" s="109">
        <v>6</v>
      </c>
      <c r="G183" s="109">
        <v>7</v>
      </c>
    </row>
    <row r="184" spans="1:7" ht="14.45" customHeight="1" x14ac:dyDescent="0.25">
      <c r="A184" s="46" t="s">
        <v>260</v>
      </c>
      <c r="B184" s="46" t="s">
        <v>261</v>
      </c>
      <c r="C184" s="47">
        <f>C185+C193+C197+C204+C211+C222+C226+C230</f>
        <v>173845000</v>
      </c>
      <c r="D184" s="47">
        <f>D185+D193+D197+D204+D211+D222+D226+D230</f>
        <v>173349008</v>
      </c>
      <c r="E184" s="47">
        <f>E185+E193+E197+E204+E211+E222+E226+E230</f>
        <v>-495992</v>
      </c>
      <c r="F184" s="155">
        <f t="shared" si="60"/>
        <v>-0.28530702637406885</v>
      </c>
      <c r="G184" s="156"/>
    </row>
    <row r="185" spans="1:7" ht="14.45" customHeight="1" thickBot="1" x14ac:dyDescent="0.3">
      <c r="A185" s="26" t="s">
        <v>262</v>
      </c>
      <c r="B185" s="26" t="s">
        <v>263</v>
      </c>
      <c r="C185" s="27">
        <f>C186</f>
        <v>21125000</v>
      </c>
      <c r="D185" s="27">
        <f t="shared" ref="D185:E185" si="77">D186</f>
        <v>21125000</v>
      </c>
      <c r="E185" s="27">
        <f t="shared" si="77"/>
        <v>0</v>
      </c>
      <c r="F185" s="161">
        <f t="shared" si="60"/>
        <v>0</v>
      </c>
      <c r="G185" s="162"/>
    </row>
    <row r="186" spans="1:7" ht="14.45" customHeight="1" thickBot="1" x14ac:dyDescent="0.3">
      <c r="A186" s="28" t="s">
        <v>264</v>
      </c>
      <c r="B186" s="28" t="s">
        <v>265</v>
      </c>
      <c r="C186" s="29">
        <f>C187+C189</f>
        <v>21125000</v>
      </c>
      <c r="D186" s="29">
        <f>D187+D189</f>
        <v>21125000</v>
      </c>
      <c r="E186" s="29">
        <f>E187+E189</f>
        <v>0</v>
      </c>
      <c r="F186" s="141">
        <f t="shared" si="60"/>
        <v>0</v>
      </c>
      <c r="G186" s="153"/>
    </row>
    <row r="187" spans="1:7" ht="14.45" customHeight="1" x14ac:dyDescent="0.25">
      <c r="A187" s="30" t="s">
        <v>266</v>
      </c>
      <c r="B187" s="30" t="s">
        <v>267</v>
      </c>
      <c r="C187" s="31">
        <f>C188</f>
        <v>3000000</v>
      </c>
      <c r="D187" s="31">
        <f t="shared" ref="D187:E187" si="78">D188</f>
        <v>3000000</v>
      </c>
      <c r="E187" s="31">
        <f t="shared" si="78"/>
        <v>0</v>
      </c>
      <c r="F187" s="138">
        <f t="shared" si="60"/>
        <v>0</v>
      </c>
      <c r="G187" s="133"/>
    </row>
    <row r="188" spans="1:7" ht="14.45" customHeight="1" x14ac:dyDescent="0.25">
      <c r="A188" s="30" t="s">
        <v>268</v>
      </c>
      <c r="B188" s="30" t="s">
        <v>269</v>
      </c>
      <c r="C188" s="31">
        <v>3000000</v>
      </c>
      <c r="D188" s="31">
        <v>3000000</v>
      </c>
      <c r="E188" s="31">
        <f>D188-C188</f>
        <v>0</v>
      </c>
      <c r="F188" s="137">
        <f t="shared" si="60"/>
        <v>0</v>
      </c>
      <c r="G188" s="111"/>
    </row>
    <row r="189" spans="1:7" ht="14.45" customHeight="1" x14ac:dyDescent="0.25">
      <c r="A189" s="13" t="s">
        <v>270</v>
      </c>
      <c r="B189" s="13" t="s">
        <v>271</v>
      </c>
      <c r="C189" s="14">
        <f>C190+C191+C192</f>
        <v>18125000</v>
      </c>
      <c r="D189" s="14">
        <f t="shared" ref="D189:E189" si="79">D190+D191+D192</f>
        <v>18125000</v>
      </c>
      <c r="E189" s="14">
        <f t="shared" si="79"/>
        <v>0</v>
      </c>
      <c r="F189" s="137">
        <f t="shared" si="60"/>
        <v>0</v>
      </c>
      <c r="G189" s="111"/>
    </row>
    <row r="190" spans="1:7" ht="14.45" customHeight="1" x14ac:dyDescent="0.25">
      <c r="A190" s="13" t="s">
        <v>272</v>
      </c>
      <c r="B190" s="13" t="s">
        <v>273</v>
      </c>
      <c r="C190" s="14">
        <v>6125000</v>
      </c>
      <c r="D190" s="14">
        <v>6125000</v>
      </c>
      <c r="E190" s="14">
        <f>D190-C190</f>
        <v>0</v>
      </c>
      <c r="F190" s="137">
        <f t="shared" si="60"/>
        <v>0</v>
      </c>
      <c r="G190" s="111"/>
    </row>
    <row r="191" spans="1:7" ht="14.45" customHeight="1" x14ac:dyDescent="0.25">
      <c r="A191" s="13" t="s">
        <v>274</v>
      </c>
      <c r="B191" s="13" t="s">
        <v>275</v>
      </c>
      <c r="C191" s="14">
        <v>4000000</v>
      </c>
      <c r="D191" s="74">
        <v>4000000</v>
      </c>
      <c r="E191" s="14">
        <f t="shared" ref="E191:E192" si="80">D191-C191</f>
        <v>0</v>
      </c>
      <c r="F191" s="137">
        <f t="shared" si="60"/>
        <v>0</v>
      </c>
      <c r="G191" s="111"/>
    </row>
    <row r="192" spans="1:7" ht="14.45" customHeight="1" x14ac:dyDescent="0.25">
      <c r="A192" s="13" t="s">
        <v>276</v>
      </c>
      <c r="B192" s="19" t="s">
        <v>277</v>
      </c>
      <c r="C192" s="20">
        <v>8000000</v>
      </c>
      <c r="D192" s="74">
        <v>8000000</v>
      </c>
      <c r="E192" s="14">
        <f t="shared" si="80"/>
        <v>0</v>
      </c>
      <c r="F192" s="137">
        <f t="shared" si="60"/>
        <v>0</v>
      </c>
      <c r="G192" s="111"/>
    </row>
    <row r="193" spans="1:7" ht="14.45" customHeight="1" thickBot="1" x14ac:dyDescent="0.3">
      <c r="A193" s="26" t="s">
        <v>278</v>
      </c>
      <c r="B193" s="26" t="s">
        <v>279</v>
      </c>
      <c r="C193" s="27">
        <f>C194</f>
        <v>8000000</v>
      </c>
      <c r="D193" s="27">
        <f t="shared" ref="D193:E195" si="81">D194</f>
        <v>8000000</v>
      </c>
      <c r="E193" s="27">
        <f t="shared" si="81"/>
        <v>0</v>
      </c>
      <c r="F193" s="165">
        <f t="shared" si="60"/>
        <v>0</v>
      </c>
      <c r="G193" s="166"/>
    </row>
    <row r="194" spans="1:7" ht="14.45" customHeight="1" thickBot="1" x14ac:dyDescent="0.3">
      <c r="A194" s="28" t="s">
        <v>280</v>
      </c>
      <c r="B194" s="28" t="s">
        <v>265</v>
      </c>
      <c r="C194" s="29">
        <f>C195</f>
        <v>8000000</v>
      </c>
      <c r="D194" s="29">
        <f t="shared" si="81"/>
        <v>8000000</v>
      </c>
      <c r="E194" s="29">
        <f t="shared" si="81"/>
        <v>0</v>
      </c>
      <c r="F194" s="141">
        <f t="shared" ref="F194:F250" si="82">E194/C194*100</f>
        <v>0</v>
      </c>
      <c r="G194" s="153"/>
    </row>
    <row r="195" spans="1:7" ht="14.45" customHeight="1" x14ac:dyDescent="0.25">
      <c r="A195" s="30" t="s">
        <v>281</v>
      </c>
      <c r="B195" s="30" t="s">
        <v>282</v>
      </c>
      <c r="C195" s="31">
        <f>C196</f>
        <v>8000000</v>
      </c>
      <c r="D195" s="31">
        <f t="shared" si="81"/>
        <v>8000000</v>
      </c>
      <c r="E195" s="31">
        <f t="shared" si="81"/>
        <v>0</v>
      </c>
      <c r="F195" s="138">
        <f t="shared" si="82"/>
        <v>0</v>
      </c>
      <c r="G195" s="133"/>
    </row>
    <row r="196" spans="1:7" ht="14.45" customHeight="1" x14ac:dyDescent="0.25">
      <c r="A196" s="13" t="s">
        <v>283</v>
      </c>
      <c r="B196" s="13" t="s">
        <v>284</v>
      </c>
      <c r="C196" s="14">
        <v>8000000</v>
      </c>
      <c r="D196" s="74">
        <v>8000000</v>
      </c>
      <c r="E196" s="74">
        <f>D196-C196</f>
        <v>0</v>
      </c>
      <c r="F196" s="137">
        <f t="shared" si="82"/>
        <v>0</v>
      </c>
      <c r="G196" s="111"/>
    </row>
    <row r="197" spans="1:7" ht="14.45" customHeight="1" thickBot="1" x14ac:dyDescent="0.3">
      <c r="A197" s="26" t="s">
        <v>285</v>
      </c>
      <c r="B197" s="26" t="s">
        <v>286</v>
      </c>
      <c r="C197" s="27">
        <f>C198+C201</f>
        <v>5000000</v>
      </c>
      <c r="D197" s="52">
        <f t="shared" ref="D197:E197" si="83">D198+D201</f>
        <v>5000000</v>
      </c>
      <c r="E197" s="52">
        <f t="shared" si="83"/>
        <v>0</v>
      </c>
      <c r="F197" s="165">
        <f t="shared" si="82"/>
        <v>0</v>
      </c>
      <c r="G197" s="166"/>
    </row>
    <row r="198" spans="1:7" ht="14.45" customHeight="1" thickBot="1" x14ac:dyDescent="0.3">
      <c r="A198" s="28" t="s">
        <v>287</v>
      </c>
      <c r="B198" s="28" t="s">
        <v>24</v>
      </c>
      <c r="C198" s="29">
        <f>C199</f>
        <v>2000000</v>
      </c>
      <c r="D198" s="29">
        <f t="shared" ref="D198:E199" si="84">D199</f>
        <v>2000000</v>
      </c>
      <c r="E198" s="29">
        <f t="shared" si="84"/>
        <v>0</v>
      </c>
      <c r="F198" s="141">
        <f t="shared" si="82"/>
        <v>0</v>
      </c>
      <c r="G198" s="153"/>
    </row>
    <row r="199" spans="1:7" ht="14.45" customHeight="1" x14ac:dyDescent="0.25">
      <c r="A199" s="30" t="s">
        <v>288</v>
      </c>
      <c r="B199" s="30" t="s">
        <v>164</v>
      </c>
      <c r="C199" s="31">
        <f>C200</f>
        <v>2000000</v>
      </c>
      <c r="D199" s="31">
        <f t="shared" si="84"/>
        <v>2000000</v>
      </c>
      <c r="E199" s="31">
        <f t="shared" si="84"/>
        <v>0</v>
      </c>
      <c r="F199" s="138">
        <f t="shared" si="82"/>
        <v>0</v>
      </c>
      <c r="G199" s="133"/>
    </row>
    <row r="200" spans="1:7" ht="14.45" customHeight="1" thickBot="1" x14ac:dyDescent="0.3">
      <c r="A200" s="19" t="s">
        <v>289</v>
      </c>
      <c r="B200" s="19" t="s">
        <v>199</v>
      </c>
      <c r="C200" s="20">
        <v>2000000</v>
      </c>
      <c r="D200" s="76">
        <v>2000000</v>
      </c>
      <c r="E200" s="148">
        <f>D200-C200</f>
        <v>0</v>
      </c>
      <c r="F200" s="139">
        <f t="shared" si="82"/>
        <v>0</v>
      </c>
      <c r="G200" s="152"/>
    </row>
    <row r="201" spans="1:7" ht="14.45" customHeight="1" thickBot="1" x14ac:dyDescent="0.3">
      <c r="A201" s="28" t="s">
        <v>290</v>
      </c>
      <c r="B201" s="28" t="s">
        <v>54</v>
      </c>
      <c r="C201" s="29">
        <f>C202</f>
        <v>3000000</v>
      </c>
      <c r="D201" s="29">
        <f t="shared" ref="D201:E202" si="85">D202</f>
        <v>3000000</v>
      </c>
      <c r="E201" s="29">
        <f t="shared" si="85"/>
        <v>0</v>
      </c>
      <c r="F201" s="141">
        <f t="shared" si="82"/>
        <v>0</v>
      </c>
      <c r="G201" s="153"/>
    </row>
    <row r="202" spans="1:7" ht="14.45" customHeight="1" x14ac:dyDescent="0.25">
      <c r="A202" s="30" t="s">
        <v>291</v>
      </c>
      <c r="B202" s="30" t="s">
        <v>292</v>
      </c>
      <c r="C202" s="31">
        <f>C203</f>
        <v>3000000</v>
      </c>
      <c r="D202" s="31">
        <f t="shared" si="85"/>
        <v>3000000</v>
      </c>
      <c r="E202" s="31">
        <f t="shared" si="85"/>
        <v>0</v>
      </c>
      <c r="F202" s="138">
        <f t="shared" si="82"/>
        <v>0</v>
      </c>
      <c r="G202" s="133"/>
    </row>
    <row r="203" spans="1:7" ht="14.45" customHeight="1" x14ac:dyDescent="0.25">
      <c r="A203" s="13" t="s">
        <v>293</v>
      </c>
      <c r="B203" s="13" t="s">
        <v>294</v>
      </c>
      <c r="C203" s="14">
        <v>3000000</v>
      </c>
      <c r="D203" s="74">
        <v>3000000</v>
      </c>
      <c r="E203" s="149">
        <f>D203-C203</f>
        <v>0</v>
      </c>
      <c r="F203" s="137">
        <f t="shared" si="82"/>
        <v>0</v>
      </c>
      <c r="G203" s="111"/>
    </row>
    <row r="204" spans="1:7" ht="14.45" customHeight="1" thickBot="1" x14ac:dyDescent="0.3">
      <c r="A204" s="26" t="s">
        <v>295</v>
      </c>
      <c r="B204" s="26" t="s">
        <v>296</v>
      </c>
      <c r="C204" s="27">
        <f>C205+C208</f>
        <v>19770000</v>
      </c>
      <c r="D204" s="52">
        <f t="shared" ref="D204:E204" si="86">D205+D208</f>
        <v>19770000</v>
      </c>
      <c r="E204" s="52">
        <f t="shared" si="86"/>
        <v>0</v>
      </c>
      <c r="F204" s="165">
        <f t="shared" si="82"/>
        <v>0</v>
      </c>
      <c r="G204" s="166"/>
    </row>
    <row r="205" spans="1:7" ht="14.45" customHeight="1" thickBot="1" x14ac:dyDescent="0.3">
      <c r="A205" s="28" t="s">
        <v>297</v>
      </c>
      <c r="B205" s="28" t="s">
        <v>24</v>
      </c>
      <c r="C205" s="29">
        <f>C206</f>
        <v>5400000</v>
      </c>
      <c r="D205" s="29">
        <f t="shared" ref="D205:E206" si="87">D206</f>
        <v>5400000</v>
      </c>
      <c r="E205" s="29">
        <f t="shared" si="87"/>
        <v>0</v>
      </c>
      <c r="F205" s="141">
        <f t="shared" si="82"/>
        <v>0</v>
      </c>
      <c r="G205" s="153"/>
    </row>
    <row r="206" spans="1:7" ht="14.45" customHeight="1" x14ac:dyDescent="0.25">
      <c r="A206" s="30" t="s">
        <v>298</v>
      </c>
      <c r="B206" s="30" t="s">
        <v>164</v>
      </c>
      <c r="C206" s="31">
        <f>C207</f>
        <v>5400000</v>
      </c>
      <c r="D206" s="31">
        <f t="shared" si="87"/>
        <v>5400000</v>
      </c>
      <c r="E206" s="31">
        <f t="shared" si="87"/>
        <v>0</v>
      </c>
      <c r="F206" s="138">
        <f t="shared" si="82"/>
        <v>0</v>
      </c>
      <c r="G206" s="133"/>
    </row>
    <row r="207" spans="1:7" ht="14.45" customHeight="1" thickBot="1" x14ac:dyDescent="0.3">
      <c r="A207" s="19" t="s">
        <v>299</v>
      </c>
      <c r="B207" s="19" t="s">
        <v>199</v>
      </c>
      <c r="C207" s="20">
        <v>5400000</v>
      </c>
      <c r="D207" s="76">
        <v>5400000</v>
      </c>
      <c r="E207" s="150">
        <f>D207-C207</f>
        <v>0</v>
      </c>
      <c r="F207" s="139">
        <f t="shared" si="82"/>
        <v>0</v>
      </c>
      <c r="G207" s="152"/>
    </row>
    <row r="208" spans="1:7" ht="14.45" customHeight="1" thickBot="1" x14ac:dyDescent="0.3">
      <c r="A208" s="28" t="s">
        <v>300</v>
      </c>
      <c r="B208" s="28" t="s">
        <v>54</v>
      </c>
      <c r="C208" s="29">
        <f>C209</f>
        <v>14370000</v>
      </c>
      <c r="D208" s="29">
        <f t="shared" ref="D208:E209" si="88">D209</f>
        <v>14370000</v>
      </c>
      <c r="E208" s="29">
        <f t="shared" si="88"/>
        <v>0</v>
      </c>
      <c r="F208" s="141">
        <f t="shared" si="82"/>
        <v>0</v>
      </c>
      <c r="G208" s="153"/>
    </row>
    <row r="209" spans="1:7" ht="14.45" customHeight="1" x14ac:dyDescent="0.25">
      <c r="A209" s="30" t="s">
        <v>301</v>
      </c>
      <c r="B209" s="30" t="s">
        <v>292</v>
      </c>
      <c r="C209" s="31">
        <f>C210</f>
        <v>14370000</v>
      </c>
      <c r="D209" s="31">
        <f t="shared" si="88"/>
        <v>14370000</v>
      </c>
      <c r="E209" s="31">
        <f t="shared" si="88"/>
        <v>0</v>
      </c>
      <c r="F209" s="138">
        <f t="shared" si="82"/>
        <v>0</v>
      </c>
      <c r="G209" s="133"/>
    </row>
    <row r="210" spans="1:7" ht="14.45" customHeight="1" x14ac:dyDescent="0.25">
      <c r="A210" s="13" t="s">
        <v>302</v>
      </c>
      <c r="B210" s="13" t="s">
        <v>294</v>
      </c>
      <c r="C210" s="14">
        <v>14370000</v>
      </c>
      <c r="D210" s="74">
        <v>14370000</v>
      </c>
      <c r="E210" s="149">
        <f>D210-C210</f>
        <v>0</v>
      </c>
      <c r="F210" s="137">
        <f t="shared" si="82"/>
        <v>0</v>
      </c>
      <c r="G210" s="111"/>
    </row>
    <row r="211" spans="1:7" ht="14.45" customHeight="1" thickBot="1" x14ac:dyDescent="0.3">
      <c r="A211" s="26" t="s">
        <v>303</v>
      </c>
      <c r="B211" s="26" t="s">
        <v>304</v>
      </c>
      <c r="C211" s="27">
        <f>C212</f>
        <v>25000000</v>
      </c>
      <c r="D211" s="52">
        <f t="shared" ref="D211:E212" si="89">D212</f>
        <v>24958008</v>
      </c>
      <c r="E211" s="52">
        <f t="shared" si="89"/>
        <v>-41992</v>
      </c>
      <c r="F211" s="165">
        <f t="shared" si="82"/>
        <v>-0.16796800000000001</v>
      </c>
      <c r="G211" s="166"/>
    </row>
    <row r="212" spans="1:7" ht="14.45" customHeight="1" thickBot="1" x14ac:dyDescent="0.3">
      <c r="A212" s="53" t="s">
        <v>305</v>
      </c>
      <c r="B212" s="53" t="s">
        <v>54</v>
      </c>
      <c r="C212" s="81">
        <f>C213</f>
        <v>25000000</v>
      </c>
      <c r="D212" s="81">
        <f t="shared" si="89"/>
        <v>24958008</v>
      </c>
      <c r="E212" s="81">
        <f t="shared" si="89"/>
        <v>-41992</v>
      </c>
      <c r="F212" s="141">
        <f t="shared" si="82"/>
        <v>-0.16796800000000001</v>
      </c>
      <c r="G212" s="153"/>
    </row>
    <row r="213" spans="1:7" ht="14.45" customHeight="1" x14ac:dyDescent="0.25">
      <c r="A213" s="123" t="s">
        <v>306</v>
      </c>
      <c r="B213" s="59" t="s">
        <v>307</v>
      </c>
      <c r="C213" s="82">
        <f>C214+C215+C216+C217</f>
        <v>25000000</v>
      </c>
      <c r="D213" s="82">
        <f t="shared" ref="D213:E213" si="90">D214+D215+D216+D217</f>
        <v>24958008</v>
      </c>
      <c r="E213" s="82">
        <f t="shared" si="90"/>
        <v>-41992</v>
      </c>
      <c r="F213" s="138">
        <f t="shared" si="82"/>
        <v>-0.16796800000000001</v>
      </c>
      <c r="G213" s="133"/>
    </row>
    <row r="214" spans="1:7" ht="14.45" customHeight="1" x14ac:dyDescent="0.25">
      <c r="A214" s="51" t="s">
        <v>308</v>
      </c>
      <c r="B214" s="51" t="s">
        <v>309</v>
      </c>
      <c r="C214" s="83">
        <v>2200000</v>
      </c>
      <c r="D214" s="74">
        <v>2199867</v>
      </c>
      <c r="E214" s="151">
        <f>D214-C214</f>
        <v>-133</v>
      </c>
      <c r="F214" s="137">
        <f t="shared" si="82"/>
        <v>-6.0454545454545457E-3</v>
      </c>
      <c r="G214" s="111"/>
    </row>
    <row r="215" spans="1:7" ht="14.45" customHeight="1" x14ac:dyDescent="0.25">
      <c r="A215" s="51" t="s">
        <v>310</v>
      </c>
      <c r="B215" s="51" t="s">
        <v>311</v>
      </c>
      <c r="C215" s="83">
        <v>3866000</v>
      </c>
      <c r="D215" s="74">
        <v>3864500</v>
      </c>
      <c r="E215" s="151">
        <f t="shared" ref="E215:E217" si="91">D215-C215</f>
        <v>-1500</v>
      </c>
      <c r="F215" s="137">
        <f t="shared" si="82"/>
        <v>-3.8799793067770302E-2</v>
      </c>
      <c r="G215" s="111"/>
    </row>
    <row r="216" spans="1:7" ht="14.45" customHeight="1" x14ac:dyDescent="0.25">
      <c r="A216" s="51" t="s">
        <v>312</v>
      </c>
      <c r="B216" s="51" t="s">
        <v>313</v>
      </c>
      <c r="C216" s="83">
        <v>17184000</v>
      </c>
      <c r="D216" s="74">
        <v>17182641</v>
      </c>
      <c r="E216" s="151">
        <f t="shared" si="91"/>
        <v>-1359</v>
      </c>
      <c r="F216" s="137">
        <f t="shared" si="82"/>
        <v>-7.9085195530726252E-3</v>
      </c>
      <c r="G216" s="111"/>
    </row>
    <row r="217" spans="1:7" ht="14.45" customHeight="1" x14ac:dyDescent="0.25">
      <c r="A217" s="51" t="s">
        <v>314</v>
      </c>
      <c r="B217" s="51" t="s">
        <v>315</v>
      </c>
      <c r="C217" s="83">
        <v>1750000</v>
      </c>
      <c r="D217" s="74">
        <v>1711000</v>
      </c>
      <c r="E217" s="151">
        <f t="shared" si="91"/>
        <v>-39000</v>
      </c>
      <c r="F217" s="137">
        <f t="shared" si="82"/>
        <v>-2.2285714285714286</v>
      </c>
      <c r="G217" s="111"/>
    </row>
    <row r="218" spans="1:7" x14ac:dyDescent="0.25">
      <c r="A218" s="91"/>
      <c r="B218" s="91"/>
      <c r="C218" s="92"/>
      <c r="D218" s="79"/>
      <c r="E218" s="194"/>
      <c r="F218" s="39"/>
      <c r="G218" s="185"/>
    </row>
    <row r="219" spans="1:7" x14ac:dyDescent="0.25">
      <c r="A219" s="93"/>
      <c r="B219" s="93"/>
      <c r="C219" s="94"/>
      <c r="D219" s="80"/>
      <c r="E219" s="195"/>
      <c r="F219" s="45"/>
      <c r="G219" s="186"/>
    </row>
    <row r="220" spans="1:7" x14ac:dyDescent="0.25">
      <c r="A220" s="196"/>
      <c r="B220" s="196"/>
      <c r="C220" s="197"/>
      <c r="D220" s="198"/>
      <c r="E220" s="199"/>
      <c r="F220" s="192"/>
      <c r="G220" s="193">
        <v>7</v>
      </c>
    </row>
    <row r="221" spans="1:7" x14ac:dyDescent="0.25">
      <c r="A221" s="109">
        <v>1</v>
      </c>
      <c r="B221" s="109">
        <v>2</v>
      </c>
      <c r="C221" s="109">
        <v>3</v>
      </c>
      <c r="D221" s="109">
        <v>4</v>
      </c>
      <c r="E221" s="109">
        <v>5</v>
      </c>
      <c r="F221" s="109">
        <v>6</v>
      </c>
      <c r="G221" s="109">
        <v>7</v>
      </c>
    </row>
    <row r="222" spans="1:7" ht="14.45" customHeight="1" thickBot="1" x14ac:dyDescent="0.3">
      <c r="A222" s="26" t="s">
        <v>316</v>
      </c>
      <c r="B222" s="26" t="s">
        <v>317</v>
      </c>
      <c r="C222" s="27">
        <f>C223</f>
        <v>2500000</v>
      </c>
      <c r="D222" s="52">
        <f t="shared" ref="D222:E224" si="92">D223</f>
        <v>2500000</v>
      </c>
      <c r="E222" s="52">
        <f t="shared" si="92"/>
        <v>0</v>
      </c>
      <c r="F222" s="165">
        <f t="shared" si="82"/>
        <v>0</v>
      </c>
      <c r="G222" s="166"/>
    </row>
    <row r="223" spans="1:7" ht="14.45" customHeight="1" thickBot="1" x14ac:dyDescent="0.3">
      <c r="A223" s="28" t="s">
        <v>318</v>
      </c>
      <c r="B223" s="28" t="s">
        <v>54</v>
      </c>
      <c r="C223" s="81">
        <f>C224</f>
        <v>2500000</v>
      </c>
      <c r="D223" s="81">
        <f t="shared" si="92"/>
        <v>2500000</v>
      </c>
      <c r="E223" s="81">
        <f t="shared" si="92"/>
        <v>0</v>
      </c>
      <c r="F223" s="141">
        <f t="shared" si="82"/>
        <v>0</v>
      </c>
      <c r="G223" s="153"/>
    </row>
    <row r="224" spans="1:7" ht="14.45" customHeight="1" x14ac:dyDescent="0.25">
      <c r="A224" s="30" t="s">
        <v>319</v>
      </c>
      <c r="B224" s="84" t="s">
        <v>189</v>
      </c>
      <c r="C224" s="82">
        <f>C225</f>
        <v>2500000</v>
      </c>
      <c r="D224" s="82">
        <f t="shared" si="92"/>
        <v>2500000</v>
      </c>
      <c r="E224" s="82">
        <f t="shared" si="92"/>
        <v>0</v>
      </c>
      <c r="F224" s="138">
        <f t="shared" si="82"/>
        <v>0</v>
      </c>
      <c r="G224" s="133"/>
    </row>
    <row r="225" spans="1:7" ht="14.45" customHeight="1" x14ac:dyDescent="0.25">
      <c r="A225" s="13" t="s">
        <v>320</v>
      </c>
      <c r="B225" s="13" t="s">
        <v>321</v>
      </c>
      <c r="C225" s="83">
        <v>2500000</v>
      </c>
      <c r="D225" s="124">
        <v>2500000</v>
      </c>
      <c r="E225" s="149">
        <f>D225-C225</f>
        <v>0</v>
      </c>
      <c r="F225" s="137">
        <f t="shared" si="82"/>
        <v>0</v>
      </c>
      <c r="G225" s="111"/>
    </row>
    <row r="226" spans="1:7" ht="14.45" customHeight="1" thickBot="1" x14ac:dyDescent="0.3">
      <c r="A226" s="26" t="s">
        <v>322</v>
      </c>
      <c r="B226" s="26" t="s">
        <v>323</v>
      </c>
      <c r="C226" s="27">
        <f>C227</f>
        <v>1250000</v>
      </c>
      <c r="D226" s="52">
        <f t="shared" ref="D226:E228" si="93">D227</f>
        <v>1250000</v>
      </c>
      <c r="E226" s="52">
        <f t="shared" si="93"/>
        <v>0</v>
      </c>
      <c r="F226" s="165">
        <f t="shared" si="82"/>
        <v>0</v>
      </c>
      <c r="G226" s="166"/>
    </row>
    <row r="227" spans="1:7" ht="14.45" customHeight="1" thickBot="1" x14ac:dyDescent="0.3">
      <c r="A227" s="28" t="s">
        <v>324</v>
      </c>
      <c r="B227" s="28" t="s">
        <v>54</v>
      </c>
      <c r="C227" s="81">
        <f>C228</f>
        <v>1250000</v>
      </c>
      <c r="D227" s="81">
        <f t="shared" si="93"/>
        <v>1250000</v>
      </c>
      <c r="E227" s="81">
        <f t="shared" si="93"/>
        <v>0</v>
      </c>
      <c r="F227" s="141">
        <f t="shared" si="82"/>
        <v>0</v>
      </c>
      <c r="G227" s="153"/>
    </row>
    <row r="228" spans="1:7" ht="14.45" customHeight="1" x14ac:dyDescent="0.25">
      <c r="A228" s="30" t="s">
        <v>325</v>
      </c>
      <c r="B228" s="84" t="s">
        <v>189</v>
      </c>
      <c r="C228" s="82">
        <f>C229</f>
        <v>1250000</v>
      </c>
      <c r="D228" s="82">
        <f t="shared" si="93"/>
        <v>1250000</v>
      </c>
      <c r="E228" s="82">
        <f t="shared" si="93"/>
        <v>0</v>
      </c>
      <c r="F228" s="138">
        <f t="shared" si="82"/>
        <v>0</v>
      </c>
      <c r="G228" s="133"/>
    </row>
    <row r="229" spans="1:7" ht="14.45" customHeight="1" x14ac:dyDescent="0.25">
      <c r="A229" s="13" t="s">
        <v>326</v>
      </c>
      <c r="B229" s="13" t="s">
        <v>327</v>
      </c>
      <c r="C229" s="83">
        <v>1250000</v>
      </c>
      <c r="D229" s="124">
        <v>1250000</v>
      </c>
      <c r="E229" s="149">
        <f>D229-C229</f>
        <v>0</v>
      </c>
      <c r="F229" s="137">
        <f t="shared" si="82"/>
        <v>0</v>
      </c>
      <c r="G229" s="111"/>
    </row>
    <row r="230" spans="1:7" ht="14.45" customHeight="1" thickBot="1" x14ac:dyDescent="0.3">
      <c r="A230" s="102" t="s">
        <v>328</v>
      </c>
      <c r="B230" s="85" t="s">
        <v>329</v>
      </c>
      <c r="C230" s="86">
        <f>C231+C236+C241</f>
        <v>91200000</v>
      </c>
      <c r="D230" s="86">
        <f t="shared" ref="D230:E230" si="94">D231+D236+D241</f>
        <v>90746000</v>
      </c>
      <c r="E230" s="86">
        <f t="shared" si="94"/>
        <v>-454000</v>
      </c>
      <c r="F230" s="167">
        <f t="shared" si="82"/>
        <v>-0.49780701754385964</v>
      </c>
      <c r="G230" s="168"/>
    </row>
    <row r="231" spans="1:7" ht="14.45" customHeight="1" x14ac:dyDescent="0.25">
      <c r="A231" s="119" t="s">
        <v>330</v>
      </c>
      <c r="B231" s="30" t="s">
        <v>24</v>
      </c>
      <c r="C231" s="87">
        <f>C232</f>
        <v>1270000</v>
      </c>
      <c r="D231" s="87">
        <f t="shared" ref="D231:E231" si="95">D232</f>
        <v>1270000</v>
      </c>
      <c r="E231" s="87">
        <f t="shared" si="95"/>
        <v>0</v>
      </c>
      <c r="F231" s="138">
        <f t="shared" si="82"/>
        <v>0</v>
      </c>
      <c r="G231" s="133"/>
    </row>
    <row r="232" spans="1:7" ht="14.45" customHeight="1" x14ac:dyDescent="0.25">
      <c r="A232" s="61" t="s">
        <v>331</v>
      </c>
      <c r="B232" s="13" t="s">
        <v>73</v>
      </c>
      <c r="C232" s="83">
        <f>C233+C234+C235</f>
        <v>1270000</v>
      </c>
      <c r="D232" s="83">
        <f t="shared" ref="D232:E232" si="96">D233+D234+D235</f>
        <v>1270000</v>
      </c>
      <c r="E232" s="83">
        <f t="shared" si="96"/>
        <v>0</v>
      </c>
      <c r="F232" s="137">
        <f t="shared" si="82"/>
        <v>0</v>
      </c>
      <c r="G232" s="111"/>
    </row>
    <row r="233" spans="1:7" ht="14.45" customHeight="1" x14ac:dyDescent="0.25">
      <c r="A233" s="61" t="s">
        <v>332</v>
      </c>
      <c r="B233" s="13" t="s">
        <v>163</v>
      </c>
      <c r="C233" s="83">
        <v>670000</v>
      </c>
      <c r="D233" s="124">
        <v>670000</v>
      </c>
      <c r="E233" s="149">
        <f>D233-C233</f>
        <v>0</v>
      </c>
      <c r="F233" s="137">
        <f t="shared" si="82"/>
        <v>0</v>
      </c>
      <c r="G233" s="111"/>
    </row>
    <row r="234" spans="1:7" ht="14.45" customHeight="1" x14ac:dyDescent="0.25">
      <c r="A234" s="61" t="s">
        <v>333</v>
      </c>
      <c r="B234" s="13" t="s">
        <v>334</v>
      </c>
      <c r="C234" s="83">
        <v>300000</v>
      </c>
      <c r="D234" s="124">
        <v>300000</v>
      </c>
      <c r="E234" s="149">
        <f t="shared" ref="E234:E235" si="97">D234-C234</f>
        <v>0</v>
      </c>
      <c r="F234" s="137">
        <f t="shared" si="82"/>
        <v>0</v>
      </c>
      <c r="G234" s="111"/>
    </row>
    <row r="235" spans="1:7" ht="14.45" customHeight="1" thickBot="1" x14ac:dyDescent="0.3">
      <c r="A235" s="61" t="s">
        <v>335</v>
      </c>
      <c r="B235" s="19" t="s">
        <v>336</v>
      </c>
      <c r="C235" s="88">
        <v>300000</v>
      </c>
      <c r="D235" s="125">
        <v>300000</v>
      </c>
      <c r="E235" s="149">
        <f t="shared" si="97"/>
        <v>0</v>
      </c>
      <c r="F235" s="139">
        <f t="shared" si="82"/>
        <v>0</v>
      </c>
      <c r="G235" s="152"/>
    </row>
    <row r="236" spans="1:7" ht="14.45" customHeight="1" thickBot="1" x14ac:dyDescent="0.3">
      <c r="A236" s="118" t="s">
        <v>337</v>
      </c>
      <c r="B236" s="28" t="s">
        <v>54</v>
      </c>
      <c r="C236" s="81">
        <f>C237+C239</f>
        <v>1476000</v>
      </c>
      <c r="D236" s="81">
        <f t="shared" ref="D236:E236" si="98">D237+D239</f>
        <v>1476000</v>
      </c>
      <c r="E236" s="81">
        <f t="shared" si="98"/>
        <v>0</v>
      </c>
      <c r="F236" s="141">
        <f t="shared" si="82"/>
        <v>0</v>
      </c>
      <c r="G236" s="153"/>
    </row>
    <row r="237" spans="1:7" ht="14.45" customHeight="1" x14ac:dyDescent="0.25">
      <c r="A237" s="119" t="s">
        <v>338</v>
      </c>
      <c r="B237" s="30" t="s">
        <v>56</v>
      </c>
      <c r="C237" s="87">
        <f>C238</f>
        <v>576000</v>
      </c>
      <c r="D237" s="87">
        <f t="shared" ref="D237:E237" si="99">D238</f>
        <v>576000</v>
      </c>
      <c r="E237" s="87">
        <f t="shared" si="99"/>
        <v>0</v>
      </c>
      <c r="F237" s="138">
        <f t="shared" si="82"/>
        <v>0</v>
      </c>
      <c r="G237" s="133"/>
    </row>
    <row r="238" spans="1:7" ht="14.45" customHeight="1" x14ac:dyDescent="0.25">
      <c r="A238" s="61" t="s">
        <v>339</v>
      </c>
      <c r="B238" s="13" t="s">
        <v>209</v>
      </c>
      <c r="C238" s="83">
        <v>576000</v>
      </c>
      <c r="D238" s="124">
        <v>576000</v>
      </c>
      <c r="E238" s="149">
        <f>D238-C238</f>
        <v>0</v>
      </c>
      <c r="F238" s="137">
        <f t="shared" si="82"/>
        <v>0</v>
      </c>
      <c r="G238" s="111"/>
    </row>
    <row r="239" spans="1:7" ht="14.45" customHeight="1" x14ac:dyDescent="0.25">
      <c r="A239" s="61" t="s">
        <v>340</v>
      </c>
      <c r="B239" s="13" t="s">
        <v>341</v>
      </c>
      <c r="C239" s="83">
        <f>C240</f>
        <v>900000</v>
      </c>
      <c r="D239" s="83">
        <f t="shared" ref="D239:E239" si="100">D240</f>
        <v>900000</v>
      </c>
      <c r="E239" s="83">
        <f t="shared" si="100"/>
        <v>0</v>
      </c>
      <c r="F239" s="137">
        <f t="shared" si="82"/>
        <v>0</v>
      </c>
      <c r="G239" s="111"/>
    </row>
    <row r="240" spans="1:7" ht="14.45" customHeight="1" x14ac:dyDescent="0.25">
      <c r="A240" s="61" t="s">
        <v>342</v>
      </c>
      <c r="B240" s="13" t="s">
        <v>343</v>
      </c>
      <c r="C240" s="83">
        <v>900000</v>
      </c>
      <c r="D240" s="124">
        <v>900000</v>
      </c>
      <c r="E240" s="149">
        <f>D240-C240</f>
        <v>0</v>
      </c>
      <c r="F240" s="137">
        <f t="shared" si="82"/>
        <v>0</v>
      </c>
      <c r="G240" s="111"/>
    </row>
    <row r="241" spans="1:7" ht="14.45" customHeight="1" x14ac:dyDescent="0.25">
      <c r="A241" s="61" t="s">
        <v>344</v>
      </c>
      <c r="B241" s="13" t="s">
        <v>265</v>
      </c>
      <c r="C241" s="83">
        <f>C242</f>
        <v>88454000</v>
      </c>
      <c r="D241" s="83">
        <f t="shared" ref="D241:E242" si="101">D242</f>
        <v>88000000</v>
      </c>
      <c r="E241" s="83">
        <f t="shared" si="101"/>
        <v>-454000</v>
      </c>
      <c r="F241" s="137">
        <f t="shared" si="82"/>
        <v>-0.51326113007891117</v>
      </c>
      <c r="G241" s="111" t="s">
        <v>571</v>
      </c>
    </row>
    <row r="242" spans="1:7" ht="14.45" customHeight="1" x14ac:dyDescent="0.25">
      <c r="A242" s="61" t="s">
        <v>345</v>
      </c>
      <c r="B242" s="13" t="s">
        <v>346</v>
      </c>
      <c r="C242" s="83">
        <f>C243</f>
        <v>88454000</v>
      </c>
      <c r="D242" s="83">
        <f t="shared" si="101"/>
        <v>88000000</v>
      </c>
      <c r="E242" s="83">
        <f t="shared" si="101"/>
        <v>-454000</v>
      </c>
      <c r="F242" s="137">
        <f t="shared" si="82"/>
        <v>-0.51326113007891117</v>
      </c>
      <c r="G242" s="111" t="s">
        <v>572</v>
      </c>
    </row>
    <row r="243" spans="1:7" ht="14.45" customHeight="1" x14ac:dyDescent="0.25">
      <c r="A243" s="61" t="s">
        <v>347</v>
      </c>
      <c r="B243" s="13" t="s">
        <v>348</v>
      </c>
      <c r="C243" s="83">
        <v>88454000</v>
      </c>
      <c r="D243" s="124">
        <v>88000000</v>
      </c>
      <c r="E243" s="149">
        <f>D243-C243</f>
        <v>-454000</v>
      </c>
      <c r="F243" s="139">
        <f t="shared" si="82"/>
        <v>-0.51326113007891117</v>
      </c>
      <c r="G243" s="152"/>
    </row>
    <row r="244" spans="1:7" ht="14.45" customHeight="1" x14ac:dyDescent="0.25">
      <c r="A244" s="46" t="s">
        <v>349</v>
      </c>
      <c r="B244" s="46" t="s">
        <v>350</v>
      </c>
      <c r="C244" s="89">
        <f>C245</f>
        <v>3750000</v>
      </c>
      <c r="D244" s="89">
        <f t="shared" ref="D244:E247" si="102">D245</f>
        <v>3750000</v>
      </c>
      <c r="E244" s="89">
        <f t="shared" si="102"/>
        <v>0</v>
      </c>
      <c r="F244" s="155">
        <f t="shared" si="82"/>
        <v>0</v>
      </c>
      <c r="G244" s="156"/>
    </row>
    <row r="245" spans="1:7" ht="14.45" customHeight="1" thickBot="1" x14ac:dyDescent="0.3">
      <c r="A245" s="69" t="s">
        <v>351</v>
      </c>
      <c r="B245" s="69" t="s">
        <v>352</v>
      </c>
      <c r="C245" s="90">
        <f>C246</f>
        <v>3750000</v>
      </c>
      <c r="D245" s="90">
        <f t="shared" si="102"/>
        <v>3750000</v>
      </c>
      <c r="E245" s="90">
        <f t="shared" si="102"/>
        <v>0</v>
      </c>
      <c r="F245" s="161">
        <f t="shared" si="82"/>
        <v>0</v>
      </c>
      <c r="G245" s="162"/>
    </row>
    <row r="246" spans="1:7" ht="14.45" customHeight="1" thickBot="1" x14ac:dyDescent="0.3">
      <c r="A246" s="126" t="s">
        <v>353</v>
      </c>
      <c r="B246" s="28" t="s">
        <v>54</v>
      </c>
      <c r="C246" s="81">
        <f>C247</f>
        <v>3750000</v>
      </c>
      <c r="D246" s="81">
        <f t="shared" si="102"/>
        <v>3750000</v>
      </c>
      <c r="E246" s="81">
        <f t="shared" si="102"/>
        <v>0</v>
      </c>
      <c r="F246" s="141">
        <f t="shared" si="82"/>
        <v>0</v>
      </c>
      <c r="G246" s="153"/>
    </row>
    <row r="247" spans="1:7" ht="14.45" customHeight="1" x14ac:dyDescent="0.25">
      <c r="A247" s="123" t="s">
        <v>354</v>
      </c>
      <c r="B247" s="30" t="s">
        <v>355</v>
      </c>
      <c r="C247" s="87">
        <f>C248</f>
        <v>3750000</v>
      </c>
      <c r="D247" s="87">
        <f t="shared" si="102"/>
        <v>3750000</v>
      </c>
      <c r="E247" s="87">
        <f t="shared" si="102"/>
        <v>0</v>
      </c>
      <c r="F247" s="138">
        <f t="shared" si="82"/>
        <v>0</v>
      </c>
      <c r="G247" s="133"/>
    </row>
    <row r="248" spans="1:7" ht="14.45" customHeight="1" x14ac:dyDescent="0.25">
      <c r="A248" s="51" t="s">
        <v>356</v>
      </c>
      <c r="B248" s="13" t="s">
        <v>357</v>
      </c>
      <c r="C248" s="83">
        <v>3750000</v>
      </c>
      <c r="D248" s="124">
        <v>3750000</v>
      </c>
      <c r="E248" s="149">
        <f>D248-C248</f>
        <v>0</v>
      </c>
      <c r="F248" s="139">
        <f t="shared" si="82"/>
        <v>0</v>
      </c>
      <c r="G248" s="152"/>
    </row>
    <row r="249" spans="1:7" ht="14.45" customHeight="1" x14ac:dyDescent="0.25">
      <c r="A249" s="46" t="s">
        <v>358</v>
      </c>
      <c r="B249" s="46" t="s">
        <v>359</v>
      </c>
      <c r="C249" s="47">
        <f>C250</f>
        <v>52000000</v>
      </c>
      <c r="D249" s="47">
        <f>D250</f>
        <v>51999750</v>
      </c>
      <c r="E249" s="47">
        <f t="shared" ref="E249" si="103">E250+E260</f>
        <v>-250</v>
      </c>
      <c r="F249" s="155">
        <f t="shared" si="82"/>
        <v>-4.807692307692308E-4</v>
      </c>
      <c r="G249" s="156"/>
    </row>
    <row r="250" spans="1:7" ht="14.45" customHeight="1" thickBot="1" x14ac:dyDescent="0.3">
      <c r="A250" s="65" t="s">
        <v>360</v>
      </c>
      <c r="B250" s="65" t="s">
        <v>361</v>
      </c>
      <c r="C250" s="66">
        <f>C251+C260</f>
        <v>52000000</v>
      </c>
      <c r="D250" s="66">
        <f>D251+D260</f>
        <v>51999750</v>
      </c>
      <c r="E250" s="66">
        <f t="shared" ref="E250" si="104">E251</f>
        <v>0</v>
      </c>
      <c r="F250" s="169">
        <f t="shared" si="82"/>
        <v>0</v>
      </c>
      <c r="G250" s="162"/>
    </row>
    <row r="251" spans="1:7" ht="14.45" customHeight="1" thickBot="1" x14ac:dyDescent="0.3">
      <c r="A251" s="53" t="s">
        <v>362</v>
      </c>
      <c r="B251" s="28" t="s">
        <v>24</v>
      </c>
      <c r="C251" s="29">
        <f>C252+C254</f>
        <v>51870000</v>
      </c>
      <c r="D251" s="29">
        <f>D252+D254</f>
        <v>51870000</v>
      </c>
      <c r="E251" s="29">
        <f t="shared" ref="E251" si="105">E252+E254</f>
        <v>0</v>
      </c>
      <c r="F251" s="141">
        <f t="shared" ref="F251:F313" si="106">E251/C251*100</f>
        <v>0</v>
      </c>
      <c r="G251" s="153"/>
    </row>
    <row r="252" spans="1:7" ht="14.45" customHeight="1" x14ac:dyDescent="0.25">
      <c r="A252" s="127" t="s">
        <v>363</v>
      </c>
      <c r="B252" s="30" t="s">
        <v>364</v>
      </c>
      <c r="C252" s="31">
        <f>C253</f>
        <v>8300000</v>
      </c>
      <c r="D252" s="31">
        <f>D253</f>
        <v>8300000</v>
      </c>
      <c r="E252" s="31">
        <f t="shared" ref="E252" si="107">E253</f>
        <v>0</v>
      </c>
      <c r="F252" s="138">
        <f t="shared" si="106"/>
        <v>0</v>
      </c>
      <c r="G252" s="133"/>
    </row>
    <row r="253" spans="1:7" ht="14.45" customHeight="1" x14ac:dyDescent="0.25">
      <c r="A253" s="13" t="s">
        <v>365</v>
      </c>
      <c r="B253" s="13" t="s">
        <v>163</v>
      </c>
      <c r="C253" s="14">
        <v>8300000</v>
      </c>
      <c r="D253" s="15">
        <v>8300000</v>
      </c>
      <c r="E253" s="143">
        <f>D253-C253</f>
        <v>0</v>
      </c>
      <c r="F253" s="137">
        <f t="shared" si="106"/>
        <v>0</v>
      </c>
      <c r="G253" s="111"/>
    </row>
    <row r="254" spans="1:7" ht="14.45" customHeight="1" x14ac:dyDescent="0.25">
      <c r="A254" s="13" t="s">
        <v>366</v>
      </c>
      <c r="B254" s="13" t="s">
        <v>367</v>
      </c>
      <c r="C254" s="14">
        <f>C255</f>
        <v>43570000</v>
      </c>
      <c r="D254" s="14">
        <f t="shared" ref="D254:E254" si="108">D255</f>
        <v>43570000</v>
      </c>
      <c r="E254" s="14">
        <f t="shared" si="108"/>
        <v>0</v>
      </c>
      <c r="F254" s="137">
        <f t="shared" si="106"/>
        <v>0</v>
      </c>
      <c r="G254" s="111"/>
    </row>
    <row r="255" spans="1:7" ht="14.45" customHeight="1" x14ac:dyDescent="0.25">
      <c r="A255" s="19" t="s">
        <v>368</v>
      </c>
      <c r="B255" s="19" t="s">
        <v>369</v>
      </c>
      <c r="C255" s="20">
        <v>43570000</v>
      </c>
      <c r="D255" s="50">
        <v>43570000</v>
      </c>
      <c r="E255" s="145">
        <f>D255-C255</f>
        <v>0</v>
      </c>
      <c r="F255" s="139">
        <f t="shared" si="106"/>
        <v>0</v>
      </c>
      <c r="G255" s="152"/>
    </row>
    <row r="256" spans="1:7" x14ac:dyDescent="0.25">
      <c r="A256" s="34"/>
      <c r="B256" s="34"/>
      <c r="C256" s="35"/>
      <c r="D256" s="37"/>
      <c r="E256" s="38"/>
      <c r="F256" s="39"/>
      <c r="G256" s="185"/>
    </row>
    <row r="257" spans="1:7" x14ac:dyDescent="0.25">
      <c r="A257" s="40"/>
      <c r="B257" s="40"/>
      <c r="C257" s="41"/>
      <c r="D257" s="43"/>
      <c r="E257" s="44"/>
      <c r="F257" s="45"/>
      <c r="G257" s="186"/>
    </row>
    <row r="258" spans="1:7" ht="12.95" customHeight="1" x14ac:dyDescent="0.25">
      <c r="A258" s="188"/>
      <c r="B258" s="188"/>
      <c r="C258" s="189"/>
      <c r="D258" s="190"/>
      <c r="E258" s="191"/>
      <c r="F258" s="192"/>
      <c r="G258" s="193">
        <v>8</v>
      </c>
    </row>
    <row r="259" spans="1:7" ht="12.95" customHeight="1" thickBot="1" x14ac:dyDescent="0.3">
      <c r="A259" s="109">
        <v>1</v>
      </c>
      <c r="B259" s="109">
        <v>2</v>
      </c>
      <c r="C259" s="109">
        <v>3</v>
      </c>
      <c r="D259" s="109">
        <v>4</v>
      </c>
      <c r="E259" s="109">
        <v>5</v>
      </c>
      <c r="F259" s="109">
        <v>6</v>
      </c>
      <c r="G259" s="109">
        <v>7</v>
      </c>
    </row>
    <row r="260" spans="1:7" ht="12.95" customHeight="1" thickBot="1" x14ac:dyDescent="0.3">
      <c r="A260" s="53" t="s">
        <v>370</v>
      </c>
      <c r="B260" s="28" t="s">
        <v>54</v>
      </c>
      <c r="C260" s="29">
        <f>C261+C263</f>
        <v>130000</v>
      </c>
      <c r="D260" s="29">
        <f t="shared" ref="D260:E260" si="109">D261+D263</f>
        <v>129750</v>
      </c>
      <c r="E260" s="29">
        <f t="shared" si="109"/>
        <v>-250</v>
      </c>
      <c r="F260" s="141">
        <f t="shared" si="106"/>
        <v>-0.19230769230769232</v>
      </c>
      <c r="G260" s="153"/>
    </row>
    <row r="261" spans="1:7" ht="12.95" customHeight="1" x14ac:dyDescent="0.25">
      <c r="A261" s="123" t="s">
        <v>371</v>
      </c>
      <c r="B261" s="30" t="s">
        <v>56</v>
      </c>
      <c r="C261" s="31">
        <f>C262</f>
        <v>60000</v>
      </c>
      <c r="D261" s="31">
        <f t="shared" ref="D261:E261" si="110">D262</f>
        <v>60000</v>
      </c>
      <c r="E261" s="31">
        <f t="shared" si="110"/>
        <v>0</v>
      </c>
      <c r="F261" s="138">
        <f t="shared" si="106"/>
        <v>0</v>
      </c>
      <c r="G261" s="133"/>
    </row>
    <row r="262" spans="1:7" ht="12.95" customHeight="1" x14ac:dyDescent="0.25">
      <c r="A262" s="51" t="s">
        <v>372</v>
      </c>
      <c r="B262" s="13" t="s">
        <v>209</v>
      </c>
      <c r="C262" s="14">
        <v>60000</v>
      </c>
      <c r="D262" s="121">
        <v>60000</v>
      </c>
      <c r="E262" s="143">
        <f>D262-C262</f>
        <v>0</v>
      </c>
      <c r="F262" s="137">
        <f t="shared" si="106"/>
        <v>0</v>
      </c>
      <c r="G262" s="111"/>
    </row>
    <row r="263" spans="1:7" ht="12.95" customHeight="1" x14ac:dyDescent="0.25">
      <c r="A263" s="51" t="s">
        <v>373</v>
      </c>
      <c r="B263" s="13" t="s">
        <v>61</v>
      </c>
      <c r="C263" s="14">
        <f>C264</f>
        <v>70000</v>
      </c>
      <c r="D263" s="14">
        <f t="shared" ref="D263:E263" si="111">D264</f>
        <v>69750</v>
      </c>
      <c r="E263" s="14">
        <f t="shared" si="111"/>
        <v>-250</v>
      </c>
      <c r="F263" s="137">
        <f t="shared" si="106"/>
        <v>-0.35714285714285715</v>
      </c>
      <c r="G263" s="111"/>
    </row>
    <row r="264" spans="1:7" ht="12.95" customHeight="1" x14ac:dyDescent="0.25">
      <c r="A264" s="51" t="s">
        <v>374</v>
      </c>
      <c r="B264" s="13" t="s">
        <v>81</v>
      </c>
      <c r="C264" s="14">
        <v>70000</v>
      </c>
      <c r="D264" s="121">
        <v>69750</v>
      </c>
      <c r="E264" s="143">
        <f>D264-C264</f>
        <v>-250</v>
      </c>
      <c r="F264" s="139">
        <f t="shared" si="106"/>
        <v>-0.35714285714285715</v>
      </c>
      <c r="G264" s="152"/>
    </row>
    <row r="265" spans="1:7" ht="12.95" customHeight="1" x14ac:dyDescent="0.25">
      <c r="A265" s="46" t="s">
        <v>375</v>
      </c>
      <c r="B265" s="46" t="s">
        <v>376</v>
      </c>
      <c r="C265" s="47">
        <f>C266+C274</f>
        <v>6750000</v>
      </c>
      <c r="D265" s="47">
        <f t="shared" ref="D265:E265" si="112">D266+D274</f>
        <v>6750000</v>
      </c>
      <c r="E265" s="47">
        <f t="shared" si="112"/>
        <v>0</v>
      </c>
      <c r="F265" s="155">
        <f t="shared" si="106"/>
        <v>0</v>
      </c>
      <c r="G265" s="156"/>
    </row>
    <row r="266" spans="1:7" ht="12.95" customHeight="1" thickBot="1" x14ac:dyDescent="0.3">
      <c r="A266" s="69" t="s">
        <v>377</v>
      </c>
      <c r="B266" s="69" t="s">
        <v>378</v>
      </c>
      <c r="C266" s="70">
        <f>C267</f>
        <v>2000000</v>
      </c>
      <c r="D266" s="70">
        <f t="shared" ref="D266:E266" si="113">D267</f>
        <v>2000000</v>
      </c>
      <c r="E266" s="70">
        <f t="shared" si="113"/>
        <v>0</v>
      </c>
      <c r="F266" s="161">
        <f t="shared" si="106"/>
        <v>0</v>
      </c>
      <c r="G266" s="170"/>
    </row>
    <row r="267" spans="1:7" ht="12.95" customHeight="1" thickBot="1" x14ac:dyDescent="0.3">
      <c r="A267" s="28" t="s">
        <v>379</v>
      </c>
      <c r="B267" s="28" t="s">
        <v>54</v>
      </c>
      <c r="C267" s="29">
        <f>C268+C270+C272</f>
        <v>2000000</v>
      </c>
      <c r="D267" s="29">
        <f t="shared" ref="D267:E267" si="114">D268+D270+D272</f>
        <v>2000000</v>
      </c>
      <c r="E267" s="29">
        <f t="shared" si="114"/>
        <v>0</v>
      </c>
      <c r="F267" s="141">
        <f t="shared" si="106"/>
        <v>0</v>
      </c>
      <c r="G267" s="133"/>
    </row>
    <row r="268" spans="1:7" ht="12.95" customHeight="1" x14ac:dyDescent="0.25">
      <c r="A268" s="30" t="s">
        <v>380</v>
      </c>
      <c r="B268" s="30" t="s">
        <v>56</v>
      </c>
      <c r="C268" s="31">
        <f>C269</f>
        <v>350000</v>
      </c>
      <c r="D268" s="31">
        <f t="shared" ref="D268:E268" si="115">D269</f>
        <v>350000</v>
      </c>
      <c r="E268" s="31">
        <f t="shared" si="115"/>
        <v>0</v>
      </c>
      <c r="F268" s="138">
        <f t="shared" si="106"/>
        <v>0</v>
      </c>
      <c r="G268" s="111"/>
    </row>
    <row r="269" spans="1:7" ht="12.95" customHeight="1" x14ac:dyDescent="0.25">
      <c r="A269" s="13" t="s">
        <v>381</v>
      </c>
      <c r="B269" s="13" t="s">
        <v>58</v>
      </c>
      <c r="C269" s="14">
        <v>350000</v>
      </c>
      <c r="D269" s="15">
        <v>350000</v>
      </c>
      <c r="E269" s="143">
        <f>D269-C269</f>
        <v>0</v>
      </c>
      <c r="F269" s="137">
        <f t="shared" si="106"/>
        <v>0</v>
      </c>
      <c r="G269" s="111"/>
    </row>
    <row r="270" spans="1:7" ht="12.95" customHeight="1" x14ac:dyDescent="0.25">
      <c r="A270" s="13" t="s">
        <v>382</v>
      </c>
      <c r="B270" s="13" t="s">
        <v>61</v>
      </c>
      <c r="C270" s="14">
        <f>C271</f>
        <v>120000</v>
      </c>
      <c r="D270" s="14">
        <f t="shared" ref="D270:E270" si="116">D271</f>
        <v>120000</v>
      </c>
      <c r="E270" s="14">
        <f t="shared" si="116"/>
        <v>0</v>
      </c>
      <c r="F270" s="137">
        <f t="shared" si="106"/>
        <v>0</v>
      </c>
      <c r="G270" s="111"/>
    </row>
    <row r="271" spans="1:7" ht="12.95" customHeight="1" x14ac:dyDescent="0.25">
      <c r="A271" s="13" t="s">
        <v>383</v>
      </c>
      <c r="B271" s="13" t="s">
        <v>81</v>
      </c>
      <c r="C271" s="14">
        <v>120000</v>
      </c>
      <c r="D271" s="15">
        <v>120000</v>
      </c>
      <c r="E271" s="143">
        <f>D271-C271</f>
        <v>0</v>
      </c>
      <c r="F271" s="137">
        <f t="shared" si="106"/>
        <v>0</v>
      </c>
      <c r="G271" s="111"/>
    </row>
    <row r="272" spans="1:7" ht="12.95" customHeight="1" x14ac:dyDescent="0.25">
      <c r="A272" s="13" t="s">
        <v>384</v>
      </c>
      <c r="B272" s="13" t="s">
        <v>65</v>
      </c>
      <c r="C272" s="14">
        <f>C273</f>
        <v>1530000</v>
      </c>
      <c r="D272" s="14">
        <f t="shared" ref="D272:E272" si="117">D273</f>
        <v>1530000</v>
      </c>
      <c r="E272" s="14">
        <f t="shared" si="117"/>
        <v>0</v>
      </c>
      <c r="F272" s="137">
        <f t="shared" si="106"/>
        <v>0</v>
      </c>
      <c r="G272" s="111"/>
    </row>
    <row r="273" spans="1:7" ht="12.95" customHeight="1" x14ac:dyDescent="0.25">
      <c r="A273" s="13" t="s">
        <v>385</v>
      </c>
      <c r="B273" s="13" t="s">
        <v>67</v>
      </c>
      <c r="C273" s="14">
        <v>1530000</v>
      </c>
      <c r="D273" s="15">
        <v>1530000</v>
      </c>
      <c r="E273" s="143">
        <f>D273-C273</f>
        <v>0</v>
      </c>
      <c r="F273" s="137">
        <f t="shared" si="106"/>
        <v>0</v>
      </c>
      <c r="G273" s="111"/>
    </row>
    <row r="274" spans="1:7" ht="12.95" customHeight="1" thickBot="1" x14ac:dyDescent="0.3">
      <c r="A274" s="26" t="s">
        <v>386</v>
      </c>
      <c r="B274" s="26" t="s">
        <v>387</v>
      </c>
      <c r="C274" s="27">
        <f>C275+C278</f>
        <v>4750000</v>
      </c>
      <c r="D274" s="52">
        <f>D275+D278</f>
        <v>4750000</v>
      </c>
      <c r="E274" s="52">
        <f t="shared" ref="E274" si="118">E275+E278</f>
        <v>0</v>
      </c>
      <c r="F274" s="165">
        <f t="shared" si="106"/>
        <v>0</v>
      </c>
      <c r="G274" s="166"/>
    </row>
    <row r="275" spans="1:7" ht="12.95" customHeight="1" thickBot="1" x14ac:dyDescent="0.3">
      <c r="A275" s="28" t="s">
        <v>388</v>
      </c>
      <c r="B275" s="28" t="s">
        <v>24</v>
      </c>
      <c r="C275" s="29">
        <f>C276</f>
        <v>1350000</v>
      </c>
      <c r="D275" s="29">
        <f t="shared" ref="D275:E276" si="119">D276</f>
        <v>1350000</v>
      </c>
      <c r="E275" s="29">
        <f t="shared" si="119"/>
        <v>0</v>
      </c>
      <c r="F275" s="141">
        <f t="shared" si="106"/>
        <v>0</v>
      </c>
      <c r="G275" s="153"/>
    </row>
    <row r="276" spans="1:7" ht="12.95" customHeight="1" x14ac:dyDescent="0.25">
      <c r="A276" s="30" t="s">
        <v>389</v>
      </c>
      <c r="B276" s="30" t="s">
        <v>364</v>
      </c>
      <c r="C276" s="31">
        <f>C277</f>
        <v>1350000</v>
      </c>
      <c r="D276" s="31">
        <f t="shared" si="119"/>
        <v>1350000</v>
      </c>
      <c r="E276" s="31">
        <f t="shared" si="119"/>
        <v>0</v>
      </c>
      <c r="F276" s="138">
        <f t="shared" si="106"/>
        <v>0</v>
      </c>
      <c r="G276" s="133"/>
    </row>
    <row r="277" spans="1:7" ht="12.95" customHeight="1" thickBot="1" x14ac:dyDescent="0.3">
      <c r="A277" s="19" t="s">
        <v>390</v>
      </c>
      <c r="B277" s="19" t="s">
        <v>163</v>
      </c>
      <c r="C277" s="20">
        <v>1350000</v>
      </c>
      <c r="D277" s="50">
        <v>1350000</v>
      </c>
      <c r="E277" s="145">
        <f>D277-C277</f>
        <v>0</v>
      </c>
      <c r="F277" s="139">
        <f t="shared" si="106"/>
        <v>0</v>
      </c>
      <c r="G277" s="152"/>
    </row>
    <row r="278" spans="1:7" ht="12.95" customHeight="1" thickBot="1" x14ac:dyDescent="0.3">
      <c r="A278" s="28" t="s">
        <v>391</v>
      </c>
      <c r="B278" s="28" t="s">
        <v>54</v>
      </c>
      <c r="C278" s="29">
        <f>C279+C281+C283</f>
        <v>3400000</v>
      </c>
      <c r="D278" s="29">
        <f t="shared" ref="D278:E278" si="120">D279+D281+D283</f>
        <v>3400000</v>
      </c>
      <c r="E278" s="29">
        <f t="shared" si="120"/>
        <v>0</v>
      </c>
      <c r="F278" s="141">
        <f t="shared" si="106"/>
        <v>0</v>
      </c>
      <c r="G278" s="153"/>
    </row>
    <row r="279" spans="1:7" ht="12.95" customHeight="1" x14ac:dyDescent="0.25">
      <c r="A279" s="30" t="s">
        <v>392</v>
      </c>
      <c r="B279" s="30" t="s">
        <v>56</v>
      </c>
      <c r="C279" s="31">
        <f>C280</f>
        <v>310000</v>
      </c>
      <c r="D279" s="31">
        <f t="shared" ref="D279:E279" si="121">D280</f>
        <v>310000</v>
      </c>
      <c r="E279" s="31">
        <f t="shared" si="121"/>
        <v>0</v>
      </c>
      <c r="F279" s="138">
        <f t="shared" si="106"/>
        <v>0</v>
      </c>
      <c r="G279" s="133"/>
    </row>
    <row r="280" spans="1:7" ht="12.95" customHeight="1" x14ac:dyDescent="0.25">
      <c r="A280" s="13" t="s">
        <v>393</v>
      </c>
      <c r="B280" s="13" t="s">
        <v>209</v>
      </c>
      <c r="C280" s="14">
        <v>310000</v>
      </c>
      <c r="D280" s="15">
        <v>310000</v>
      </c>
      <c r="E280" s="143">
        <f>D280-C280</f>
        <v>0</v>
      </c>
      <c r="F280" s="137">
        <f t="shared" si="106"/>
        <v>0</v>
      </c>
      <c r="G280" s="111"/>
    </row>
    <row r="281" spans="1:7" ht="12.95" customHeight="1" x14ac:dyDescent="0.25">
      <c r="A281" s="30" t="s">
        <v>394</v>
      </c>
      <c r="B281" s="13" t="s">
        <v>61</v>
      </c>
      <c r="C281" s="20">
        <f>C282</f>
        <v>210000</v>
      </c>
      <c r="D281" s="20">
        <f t="shared" ref="D281:E281" si="122">D282</f>
        <v>210000</v>
      </c>
      <c r="E281" s="20">
        <f t="shared" si="122"/>
        <v>0</v>
      </c>
      <c r="F281" s="137">
        <f t="shared" si="106"/>
        <v>0</v>
      </c>
      <c r="G281" s="111"/>
    </row>
    <row r="282" spans="1:7" ht="12.95" customHeight="1" x14ac:dyDescent="0.25">
      <c r="A282" s="30" t="s">
        <v>395</v>
      </c>
      <c r="B282" s="13" t="s">
        <v>81</v>
      </c>
      <c r="C282" s="20">
        <v>210000</v>
      </c>
      <c r="D282" s="50">
        <v>210000</v>
      </c>
      <c r="E282" s="145">
        <f>D282-C282</f>
        <v>0</v>
      </c>
      <c r="F282" s="137">
        <f t="shared" si="106"/>
        <v>0</v>
      </c>
      <c r="G282" s="111"/>
    </row>
    <row r="283" spans="1:7" ht="12.95" customHeight="1" x14ac:dyDescent="0.25">
      <c r="A283" s="123" t="s">
        <v>396</v>
      </c>
      <c r="B283" s="51" t="s">
        <v>65</v>
      </c>
      <c r="C283" s="20">
        <f>C284</f>
        <v>2880000</v>
      </c>
      <c r="D283" s="14">
        <f t="shared" ref="D283:E283" si="123">D284</f>
        <v>2880000</v>
      </c>
      <c r="E283" s="14">
        <f t="shared" si="123"/>
        <v>0</v>
      </c>
      <c r="F283" s="137">
        <f t="shared" si="106"/>
        <v>0</v>
      </c>
      <c r="G283" s="111"/>
    </row>
    <row r="284" spans="1:7" ht="12.95" customHeight="1" x14ac:dyDescent="0.25">
      <c r="A284" s="123" t="s">
        <v>397</v>
      </c>
      <c r="B284" s="51" t="s">
        <v>67</v>
      </c>
      <c r="C284" s="20">
        <v>2880000</v>
      </c>
      <c r="D284" s="50">
        <v>2880000</v>
      </c>
      <c r="E284" s="145">
        <f>D284-C284</f>
        <v>0</v>
      </c>
      <c r="F284" s="139">
        <f t="shared" si="106"/>
        <v>0</v>
      </c>
      <c r="G284" s="152"/>
    </row>
    <row r="285" spans="1:7" ht="12.95" customHeight="1" x14ac:dyDescent="0.25">
      <c r="A285" s="128" t="s">
        <v>398</v>
      </c>
      <c r="B285" s="98" t="s">
        <v>399</v>
      </c>
      <c r="C285" s="99">
        <f>C286+C303</f>
        <v>11500000</v>
      </c>
      <c r="D285" s="99">
        <f>D286+D303</f>
        <v>10744500</v>
      </c>
      <c r="E285" s="99">
        <f>E286+E303</f>
        <v>-755500</v>
      </c>
      <c r="F285" s="155">
        <f t="shared" si="106"/>
        <v>-6.5695652173913039</v>
      </c>
      <c r="G285" s="156"/>
    </row>
    <row r="286" spans="1:7" ht="12.95" customHeight="1" thickBot="1" x14ac:dyDescent="0.3">
      <c r="A286" s="26" t="s">
        <v>400</v>
      </c>
      <c r="B286" s="100" t="s">
        <v>401</v>
      </c>
      <c r="C286" s="27">
        <f>C287</f>
        <v>10000000</v>
      </c>
      <c r="D286" s="27">
        <f t="shared" ref="D286:E286" si="124">D287</f>
        <v>9244500</v>
      </c>
      <c r="E286" s="27">
        <f t="shared" si="124"/>
        <v>-755500</v>
      </c>
      <c r="F286" s="161">
        <f t="shared" si="106"/>
        <v>-7.5550000000000006</v>
      </c>
      <c r="G286" s="162"/>
    </row>
    <row r="287" spans="1:7" ht="12.95" customHeight="1" thickBot="1" x14ac:dyDescent="0.3">
      <c r="A287" s="129" t="s">
        <v>402</v>
      </c>
      <c r="B287" s="28" t="s">
        <v>54</v>
      </c>
      <c r="C287" s="29">
        <f>C288+C290+C293+C296</f>
        <v>10000000</v>
      </c>
      <c r="D287" s="29">
        <f>D288+D290+D293+D296</f>
        <v>9244500</v>
      </c>
      <c r="E287" s="29">
        <f>E288+E290+E293+E296</f>
        <v>-755500</v>
      </c>
      <c r="F287" s="141">
        <f t="shared" si="106"/>
        <v>-7.5550000000000006</v>
      </c>
      <c r="G287" s="153"/>
    </row>
    <row r="288" spans="1:7" ht="12.95" customHeight="1" x14ac:dyDescent="0.25">
      <c r="A288" s="130" t="s">
        <v>403</v>
      </c>
      <c r="B288" s="30" t="s">
        <v>56</v>
      </c>
      <c r="C288" s="31">
        <f>C289</f>
        <v>1550000</v>
      </c>
      <c r="D288" s="31">
        <f t="shared" ref="D288:E288" si="125">D289</f>
        <v>1550000</v>
      </c>
      <c r="E288" s="31">
        <f t="shared" si="125"/>
        <v>0</v>
      </c>
      <c r="F288" s="138">
        <f t="shared" si="106"/>
        <v>0</v>
      </c>
      <c r="G288" s="133"/>
    </row>
    <row r="289" spans="1:7" ht="12.95" customHeight="1" x14ac:dyDescent="0.25">
      <c r="A289" s="131" t="s">
        <v>404</v>
      </c>
      <c r="B289" s="13" t="s">
        <v>58</v>
      </c>
      <c r="C289" s="14">
        <v>1550000</v>
      </c>
      <c r="D289" s="121">
        <v>1550000</v>
      </c>
      <c r="E289" s="143">
        <f>D289-C289</f>
        <v>0</v>
      </c>
      <c r="F289" s="137">
        <f t="shared" si="106"/>
        <v>0</v>
      </c>
      <c r="G289" s="111"/>
    </row>
    <row r="290" spans="1:7" ht="12.95" customHeight="1" x14ac:dyDescent="0.25">
      <c r="A290" s="131" t="s">
        <v>405</v>
      </c>
      <c r="B290" s="13" t="s">
        <v>61</v>
      </c>
      <c r="C290" s="14">
        <f>C291+C292</f>
        <v>1350000</v>
      </c>
      <c r="D290" s="14">
        <f t="shared" ref="D290:E290" si="126">D291+D292</f>
        <v>594500</v>
      </c>
      <c r="E290" s="14">
        <f t="shared" si="126"/>
        <v>-755500</v>
      </c>
      <c r="F290" s="137">
        <f t="shared" si="106"/>
        <v>-55.962962962962962</v>
      </c>
      <c r="G290" s="111" t="s">
        <v>565</v>
      </c>
    </row>
    <row r="291" spans="1:7" ht="12.95" customHeight="1" x14ac:dyDescent="0.25">
      <c r="A291" s="131" t="s">
        <v>406</v>
      </c>
      <c r="B291" s="13" t="s">
        <v>407</v>
      </c>
      <c r="C291" s="14">
        <v>900000</v>
      </c>
      <c r="D291" s="14">
        <v>150000</v>
      </c>
      <c r="E291" s="14">
        <f>D291-C291</f>
        <v>-750000</v>
      </c>
      <c r="F291" s="137">
        <f t="shared" si="106"/>
        <v>-83.333333333333343</v>
      </c>
      <c r="G291" s="111"/>
    </row>
    <row r="292" spans="1:7" ht="12.95" customHeight="1" x14ac:dyDescent="0.25">
      <c r="A292" s="131" t="s">
        <v>408</v>
      </c>
      <c r="B292" s="13" t="s">
        <v>81</v>
      </c>
      <c r="C292" s="14">
        <v>450000</v>
      </c>
      <c r="D292" s="121">
        <v>444500</v>
      </c>
      <c r="E292" s="14">
        <f>D292-C292</f>
        <v>-5500</v>
      </c>
      <c r="F292" s="137">
        <f t="shared" si="106"/>
        <v>-1.2222222222222223</v>
      </c>
      <c r="G292" s="111"/>
    </row>
    <row r="293" spans="1:7" ht="12.95" customHeight="1" x14ac:dyDescent="0.25">
      <c r="A293" s="131" t="s">
        <v>410</v>
      </c>
      <c r="B293" s="13" t="s">
        <v>65</v>
      </c>
      <c r="C293" s="14">
        <f>C294+C295</f>
        <v>5000000</v>
      </c>
      <c r="D293" s="14">
        <f t="shared" ref="D293:E293" si="127">D294+D295</f>
        <v>5000000</v>
      </c>
      <c r="E293" s="14">
        <f t="shared" si="127"/>
        <v>0</v>
      </c>
      <c r="F293" s="137">
        <f t="shared" si="106"/>
        <v>0</v>
      </c>
      <c r="G293" s="111"/>
    </row>
    <row r="294" spans="1:7" ht="12.95" customHeight="1" x14ac:dyDescent="0.25">
      <c r="A294" s="131" t="s">
        <v>411</v>
      </c>
      <c r="B294" s="13" t="s">
        <v>67</v>
      </c>
      <c r="C294" s="14">
        <v>2250000</v>
      </c>
      <c r="D294" s="15">
        <v>2250000</v>
      </c>
      <c r="E294" s="143">
        <f>D294-C294</f>
        <v>0</v>
      </c>
      <c r="F294" s="137">
        <f t="shared" si="106"/>
        <v>0</v>
      </c>
      <c r="G294" s="111"/>
    </row>
    <row r="295" spans="1:7" ht="12.95" customHeight="1" x14ac:dyDescent="0.25">
      <c r="A295" s="131" t="s">
        <v>412</v>
      </c>
      <c r="B295" s="13" t="s">
        <v>413</v>
      </c>
      <c r="C295" s="20">
        <v>2750000</v>
      </c>
      <c r="D295" s="50">
        <v>2750000</v>
      </c>
      <c r="E295" s="143">
        <f>D295-C295</f>
        <v>0</v>
      </c>
      <c r="F295" s="137">
        <f t="shared" si="106"/>
        <v>0</v>
      </c>
      <c r="G295" s="111"/>
    </row>
    <row r="296" spans="1:7" ht="12.95" customHeight="1" x14ac:dyDescent="0.25">
      <c r="A296" s="131" t="s">
        <v>414</v>
      </c>
      <c r="B296" s="19" t="s">
        <v>415</v>
      </c>
      <c r="C296" s="20">
        <f>C297+C298</f>
        <v>2100000</v>
      </c>
      <c r="D296" s="20">
        <f t="shared" ref="D296:E296" si="128">D297+D298</f>
        <v>2100000</v>
      </c>
      <c r="E296" s="20">
        <f t="shared" si="128"/>
        <v>0</v>
      </c>
      <c r="F296" s="137">
        <f t="shared" si="106"/>
        <v>0</v>
      </c>
      <c r="G296" s="111"/>
    </row>
    <row r="297" spans="1:7" ht="12.95" customHeight="1" x14ac:dyDescent="0.25">
      <c r="A297" s="131" t="s">
        <v>416</v>
      </c>
      <c r="B297" s="19" t="s">
        <v>417</v>
      </c>
      <c r="C297" s="20">
        <v>1500000</v>
      </c>
      <c r="D297" s="50">
        <v>1500000</v>
      </c>
      <c r="E297" s="145">
        <f>D297-C297</f>
        <v>0</v>
      </c>
      <c r="F297" s="137">
        <f t="shared" si="106"/>
        <v>0</v>
      </c>
      <c r="G297" s="111"/>
    </row>
    <row r="298" spans="1:7" ht="12.95" customHeight="1" x14ac:dyDescent="0.25">
      <c r="A298" s="131" t="s">
        <v>418</v>
      </c>
      <c r="B298" s="19" t="s">
        <v>419</v>
      </c>
      <c r="C298" s="20">
        <v>600000</v>
      </c>
      <c r="D298" s="50">
        <v>600000</v>
      </c>
      <c r="E298" s="145">
        <f>D298-C298</f>
        <v>0</v>
      </c>
      <c r="F298" s="137">
        <f t="shared" si="106"/>
        <v>0</v>
      </c>
      <c r="G298" s="111"/>
    </row>
    <row r="299" spans="1:7" ht="12.95" customHeight="1" x14ac:dyDescent="0.25">
      <c r="A299" s="105"/>
      <c r="B299" s="34"/>
      <c r="C299" s="35"/>
      <c r="D299" s="37"/>
      <c r="E299" s="38"/>
      <c r="F299" s="39"/>
      <c r="G299" s="185"/>
    </row>
    <row r="300" spans="1:7" ht="12.95" customHeight="1" x14ac:dyDescent="0.25">
      <c r="A300" s="106"/>
      <c r="B300" s="40"/>
      <c r="C300" s="41"/>
      <c r="D300" s="43"/>
      <c r="E300" s="44"/>
      <c r="F300" s="45"/>
      <c r="G300" s="186"/>
    </row>
    <row r="301" spans="1:7" ht="12.95" customHeight="1" x14ac:dyDescent="0.25">
      <c r="A301" s="187"/>
      <c r="B301" s="188"/>
      <c r="C301" s="189"/>
      <c r="D301" s="190"/>
      <c r="E301" s="191"/>
      <c r="F301" s="192"/>
      <c r="G301" s="193">
        <v>9</v>
      </c>
    </row>
    <row r="302" spans="1:7" ht="12.95" customHeight="1" x14ac:dyDescent="0.25">
      <c r="A302" s="109">
        <v>1</v>
      </c>
      <c r="B302" s="109">
        <v>2</v>
      </c>
      <c r="C302" s="109">
        <v>3</v>
      </c>
      <c r="D302" s="109">
        <v>4</v>
      </c>
      <c r="E302" s="109">
        <v>5</v>
      </c>
      <c r="F302" s="109">
        <v>6</v>
      </c>
      <c r="G302" s="109">
        <v>7</v>
      </c>
    </row>
    <row r="303" spans="1:7" ht="14.1" customHeight="1" thickBot="1" x14ac:dyDescent="0.3">
      <c r="A303" s="26" t="s">
        <v>420</v>
      </c>
      <c r="B303" s="100" t="s">
        <v>421</v>
      </c>
      <c r="C303" s="27">
        <f>C304</f>
        <v>1500000</v>
      </c>
      <c r="D303" s="52">
        <f t="shared" ref="D303:E303" si="129">D304</f>
        <v>1500000</v>
      </c>
      <c r="E303" s="52">
        <f t="shared" si="129"/>
        <v>0</v>
      </c>
      <c r="F303" s="165">
        <f t="shared" si="106"/>
        <v>0</v>
      </c>
      <c r="G303" s="166"/>
    </row>
    <row r="304" spans="1:7" ht="14.1" customHeight="1" thickBot="1" x14ac:dyDescent="0.3">
      <c r="A304" s="129" t="s">
        <v>422</v>
      </c>
      <c r="B304" s="28" t="s">
        <v>54</v>
      </c>
      <c r="C304" s="29">
        <f>C305+C307+C309</f>
        <v>1500000</v>
      </c>
      <c r="D304" s="29">
        <f t="shared" ref="D304:E304" si="130">D305+D307+D309</f>
        <v>1500000</v>
      </c>
      <c r="E304" s="29">
        <f t="shared" si="130"/>
        <v>0</v>
      </c>
      <c r="F304" s="141">
        <f t="shared" si="106"/>
        <v>0</v>
      </c>
      <c r="G304" s="153"/>
    </row>
    <row r="305" spans="1:7" ht="14.1" customHeight="1" x14ac:dyDescent="0.25">
      <c r="A305" s="130" t="s">
        <v>423</v>
      </c>
      <c r="B305" s="30" t="s">
        <v>56</v>
      </c>
      <c r="C305" s="31">
        <f>C306</f>
        <v>40000</v>
      </c>
      <c r="D305" s="31">
        <f t="shared" ref="D305:E305" si="131">D306</f>
        <v>40000</v>
      </c>
      <c r="E305" s="31">
        <f t="shared" si="131"/>
        <v>0</v>
      </c>
      <c r="F305" s="138">
        <f t="shared" si="106"/>
        <v>0</v>
      </c>
      <c r="G305" s="133"/>
    </row>
    <row r="306" spans="1:7" ht="14.1" customHeight="1" x14ac:dyDescent="0.25">
      <c r="A306" s="131" t="s">
        <v>424</v>
      </c>
      <c r="B306" s="13" t="s">
        <v>58</v>
      </c>
      <c r="C306" s="14">
        <v>40000</v>
      </c>
      <c r="D306" s="15">
        <v>40000</v>
      </c>
      <c r="E306" s="143">
        <f>D306-C306</f>
        <v>0</v>
      </c>
      <c r="F306" s="137">
        <f t="shared" si="106"/>
        <v>0</v>
      </c>
      <c r="G306" s="111"/>
    </row>
    <row r="307" spans="1:7" ht="14.1" customHeight="1" x14ac:dyDescent="0.25">
      <c r="A307" s="131" t="s">
        <v>425</v>
      </c>
      <c r="B307" s="13" t="s">
        <v>61</v>
      </c>
      <c r="C307" s="14">
        <f>C308</f>
        <v>50000</v>
      </c>
      <c r="D307" s="14">
        <f t="shared" ref="D307:E307" si="132">D308</f>
        <v>50000</v>
      </c>
      <c r="E307" s="14">
        <f t="shared" si="132"/>
        <v>0</v>
      </c>
      <c r="F307" s="137">
        <f t="shared" si="106"/>
        <v>0</v>
      </c>
      <c r="G307" s="111"/>
    </row>
    <row r="308" spans="1:7" ht="14.1" customHeight="1" x14ac:dyDescent="0.25">
      <c r="A308" s="131" t="s">
        <v>426</v>
      </c>
      <c r="B308" s="13" t="s">
        <v>81</v>
      </c>
      <c r="C308" s="14">
        <v>50000</v>
      </c>
      <c r="D308" s="15">
        <v>50000</v>
      </c>
      <c r="E308" s="143">
        <f>D308-C308</f>
        <v>0</v>
      </c>
      <c r="F308" s="137">
        <f t="shared" si="106"/>
        <v>0</v>
      </c>
      <c r="G308" s="111"/>
    </row>
    <row r="309" spans="1:7" ht="14.1" customHeight="1" x14ac:dyDescent="0.25">
      <c r="A309" s="131" t="s">
        <v>427</v>
      </c>
      <c r="B309" s="13" t="s">
        <v>65</v>
      </c>
      <c r="C309" s="14">
        <f>C310</f>
        <v>1410000</v>
      </c>
      <c r="D309" s="14">
        <f t="shared" ref="D309:E309" si="133">D310</f>
        <v>1410000</v>
      </c>
      <c r="E309" s="14">
        <f t="shared" si="133"/>
        <v>0</v>
      </c>
      <c r="F309" s="137">
        <f t="shared" si="106"/>
        <v>0</v>
      </c>
      <c r="G309" s="111"/>
    </row>
    <row r="310" spans="1:7" ht="14.1" customHeight="1" x14ac:dyDescent="0.25">
      <c r="A310" s="131" t="s">
        <v>428</v>
      </c>
      <c r="B310" s="13" t="s">
        <v>67</v>
      </c>
      <c r="C310" s="14">
        <v>1410000</v>
      </c>
      <c r="D310" s="15">
        <v>1410000</v>
      </c>
      <c r="E310" s="143">
        <f>D310-C310</f>
        <v>0</v>
      </c>
      <c r="F310" s="139">
        <f t="shared" si="106"/>
        <v>0</v>
      </c>
      <c r="G310" s="152"/>
    </row>
    <row r="311" spans="1:7" ht="14.1" customHeight="1" x14ac:dyDescent="0.25">
      <c r="A311" s="46" t="s">
        <v>429</v>
      </c>
      <c r="B311" s="101" t="s">
        <v>430</v>
      </c>
      <c r="C311" s="47">
        <f>C312+C321+C329</f>
        <v>15285000</v>
      </c>
      <c r="D311" s="47">
        <f>D312+D321+D329</f>
        <v>15280000</v>
      </c>
      <c r="E311" s="47">
        <f>E312+E321+E329</f>
        <v>-5000</v>
      </c>
      <c r="F311" s="155">
        <f t="shared" si="106"/>
        <v>-3.271180896303566E-2</v>
      </c>
      <c r="G311" s="156"/>
    </row>
    <row r="312" spans="1:7" ht="14.1" customHeight="1" thickBot="1" x14ac:dyDescent="0.3">
      <c r="A312" s="26" t="s">
        <v>431</v>
      </c>
      <c r="B312" s="100" t="s">
        <v>432</v>
      </c>
      <c r="C312" s="27">
        <f>C313</f>
        <v>4900000</v>
      </c>
      <c r="D312" s="52">
        <f t="shared" ref="D312:E312" si="134">D313</f>
        <v>4900000</v>
      </c>
      <c r="E312" s="52">
        <f t="shared" si="134"/>
        <v>0</v>
      </c>
      <c r="F312" s="161">
        <f t="shared" si="106"/>
        <v>0</v>
      </c>
      <c r="G312" s="162"/>
    </row>
    <row r="313" spans="1:7" ht="14.1" customHeight="1" thickBot="1" x14ac:dyDescent="0.3">
      <c r="A313" s="129" t="s">
        <v>433</v>
      </c>
      <c r="B313" s="28" t="s">
        <v>54</v>
      </c>
      <c r="C313" s="29">
        <f>C314+C316+C319</f>
        <v>4900000</v>
      </c>
      <c r="D313" s="29">
        <f t="shared" ref="D313:E313" si="135">D314+D316+D319</f>
        <v>4900000</v>
      </c>
      <c r="E313" s="29">
        <f t="shared" si="135"/>
        <v>0</v>
      </c>
      <c r="F313" s="141">
        <f t="shared" si="106"/>
        <v>0</v>
      </c>
      <c r="G313" s="153"/>
    </row>
    <row r="314" spans="1:7" ht="14.1" customHeight="1" x14ac:dyDescent="0.25">
      <c r="A314" s="130" t="s">
        <v>434</v>
      </c>
      <c r="B314" s="30" t="s">
        <v>56</v>
      </c>
      <c r="C314" s="31">
        <f>C315</f>
        <v>785000</v>
      </c>
      <c r="D314" s="31">
        <f t="shared" ref="D314:E314" si="136">D315</f>
        <v>785000</v>
      </c>
      <c r="E314" s="31">
        <f t="shared" si="136"/>
        <v>0</v>
      </c>
      <c r="F314" s="138">
        <f t="shared" ref="F314:F378" si="137">E314/C314*100</f>
        <v>0</v>
      </c>
      <c r="G314" s="133"/>
    </row>
    <row r="315" spans="1:7" ht="14.1" customHeight="1" x14ac:dyDescent="0.25">
      <c r="A315" s="131" t="s">
        <v>435</v>
      </c>
      <c r="B315" s="13" t="s">
        <v>58</v>
      </c>
      <c r="C315" s="14">
        <v>785000</v>
      </c>
      <c r="D315" s="15">
        <v>785000</v>
      </c>
      <c r="E315" s="143">
        <f>D315-C315</f>
        <v>0</v>
      </c>
      <c r="F315" s="137">
        <f t="shared" si="137"/>
        <v>0</v>
      </c>
      <c r="G315" s="111"/>
    </row>
    <row r="316" spans="1:7" ht="14.1" customHeight="1" x14ac:dyDescent="0.25">
      <c r="A316" s="131" t="s">
        <v>436</v>
      </c>
      <c r="B316" s="13" t="s">
        <v>61</v>
      </c>
      <c r="C316" s="14">
        <f>C317+C318</f>
        <v>290000</v>
      </c>
      <c r="D316" s="14">
        <f t="shared" ref="D316:E316" si="138">D317+D318</f>
        <v>290000</v>
      </c>
      <c r="E316" s="14">
        <f t="shared" si="138"/>
        <v>0</v>
      </c>
      <c r="F316" s="137">
        <f t="shared" si="137"/>
        <v>0</v>
      </c>
      <c r="G316" s="111"/>
    </row>
    <row r="317" spans="1:7" ht="14.1" customHeight="1" x14ac:dyDescent="0.25">
      <c r="A317" s="131" t="s">
        <v>437</v>
      </c>
      <c r="B317" s="13" t="s">
        <v>81</v>
      </c>
      <c r="C317" s="14">
        <v>90000</v>
      </c>
      <c r="D317" s="15">
        <v>90000</v>
      </c>
      <c r="E317" s="143">
        <f>D317-C317</f>
        <v>0</v>
      </c>
      <c r="F317" s="137">
        <f t="shared" si="137"/>
        <v>0</v>
      </c>
      <c r="G317" s="111"/>
    </row>
    <row r="318" spans="1:7" ht="14.1" customHeight="1" x14ac:dyDescent="0.25">
      <c r="A318" s="131" t="s">
        <v>438</v>
      </c>
      <c r="B318" s="13" t="s">
        <v>100</v>
      </c>
      <c r="C318" s="14">
        <v>200000</v>
      </c>
      <c r="D318" s="15">
        <v>200000</v>
      </c>
      <c r="E318" s="143">
        <f>D318-C318</f>
        <v>0</v>
      </c>
      <c r="F318" s="137">
        <f t="shared" si="137"/>
        <v>0</v>
      </c>
      <c r="G318" s="111"/>
    </row>
    <row r="319" spans="1:7" ht="14.1" customHeight="1" x14ac:dyDescent="0.25">
      <c r="A319" s="131" t="s">
        <v>439</v>
      </c>
      <c r="B319" s="13" t="s">
        <v>65</v>
      </c>
      <c r="C319" s="14">
        <f>C320</f>
        <v>3825000</v>
      </c>
      <c r="D319" s="1">
        <f t="shared" ref="D319:E319" si="139">D320</f>
        <v>3825000</v>
      </c>
      <c r="E319" s="14">
        <f t="shared" si="139"/>
        <v>0</v>
      </c>
      <c r="F319" s="137">
        <f t="shared" si="137"/>
        <v>0</v>
      </c>
      <c r="G319" s="111"/>
    </row>
    <row r="320" spans="1:7" ht="14.1" customHeight="1" x14ac:dyDescent="0.25">
      <c r="A320" s="132" t="s">
        <v>440</v>
      </c>
      <c r="B320" s="19" t="s">
        <v>67</v>
      </c>
      <c r="C320" s="20">
        <v>3825000</v>
      </c>
      <c r="D320" s="50">
        <v>3825000</v>
      </c>
      <c r="E320" s="145">
        <f>D320-C320</f>
        <v>0</v>
      </c>
      <c r="F320" s="137">
        <f t="shared" si="137"/>
        <v>0</v>
      </c>
      <c r="G320" s="111"/>
    </row>
    <row r="321" spans="1:7" ht="14.1" customHeight="1" thickBot="1" x14ac:dyDescent="0.3">
      <c r="A321" s="102" t="s">
        <v>441</v>
      </c>
      <c r="B321" s="102" t="s">
        <v>442</v>
      </c>
      <c r="C321" s="103">
        <f>C322</f>
        <v>6385000</v>
      </c>
      <c r="D321" s="104">
        <f t="shared" ref="D321:E321" si="140">D322</f>
        <v>6380000</v>
      </c>
      <c r="E321" s="104">
        <f t="shared" si="140"/>
        <v>-5000</v>
      </c>
      <c r="F321" s="165">
        <f t="shared" si="137"/>
        <v>-7.8308535630383716E-2</v>
      </c>
      <c r="G321" s="166"/>
    </row>
    <row r="322" spans="1:7" ht="14.1" customHeight="1" thickBot="1" x14ac:dyDescent="0.3">
      <c r="A322" s="129" t="s">
        <v>443</v>
      </c>
      <c r="B322" s="28" t="s">
        <v>54</v>
      </c>
      <c r="C322" s="29">
        <f>C323+C325+C327</f>
        <v>6385000</v>
      </c>
      <c r="D322" s="29">
        <f>D323+D325+D327</f>
        <v>6380000</v>
      </c>
      <c r="E322" s="29">
        <f>E323+E325+E327</f>
        <v>-5000</v>
      </c>
      <c r="F322" s="141">
        <f t="shared" si="137"/>
        <v>-7.8308535630383716E-2</v>
      </c>
      <c r="G322" s="153"/>
    </row>
    <row r="323" spans="1:7" ht="14.1" customHeight="1" x14ac:dyDescent="0.25">
      <c r="A323" s="130" t="s">
        <v>444</v>
      </c>
      <c r="B323" s="30" t="s">
        <v>56</v>
      </c>
      <c r="C323" s="31">
        <f>C324</f>
        <v>360000</v>
      </c>
      <c r="D323" s="31">
        <f t="shared" ref="D323:E323" si="141">D324</f>
        <v>360000</v>
      </c>
      <c r="E323" s="31">
        <f t="shared" si="141"/>
        <v>0</v>
      </c>
      <c r="F323" s="138">
        <f t="shared" si="137"/>
        <v>0</v>
      </c>
      <c r="G323" s="133"/>
    </row>
    <row r="324" spans="1:7" ht="14.1" customHeight="1" x14ac:dyDescent="0.25">
      <c r="A324" s="131" t="s">
        <v>445</v>
      </c>
      <c r="B324" s="13" t="s">
        <v>58</v>
      </c>
      <c r="C324" s="14">
        <v>360000</v>
      </c>
      <c r="D324" s="121">
        <v>360000</v>
      </c>
      <c r="E324" s="143">
        <f>D324-C324</f>
        <v>0</v>
      </c>
      <c r="F324" s="137">
        <f t="shared" si="137"/>
        <v>0</v>
      </c>
      <c r="G324" s="111"/>
    </row>
    <row r="325" spans="1:7" ht="14.1" customHeight="1" x14ac:dyDescent="0.25">
      <c r="A325" s="131" t="s">
        <v>446</v>
      </c>
      <c r="B325" s="13" t="s">
        <v>61</v>
      </c>
      <c r="C325" s="14">
        <f>C326</f>
        <v>105000</v>
      </c>
      <c r="D325" s="14">
        <f t="shared" ref="D325:E325" si="142">D326</f>
        <v>105000</v>
      </c>
      <c r="E325" s="14">
        <f t="shared" si="142"/>
        <v>0</v>
      </c>
      <c r="F325" s="137">
        <f t="shared" si="137"/>
        <v>0</v>
      </c>
      <c r="G325" s="111"/>
    </row>
    <row r="326" spans="1:7" ht="14.1" customHeight="1" x14ac:dyDescent="0.25">
      <c r="A326" s="131" t="s">
        <v>447</v>
      </c>
      <c r="B326" s="13" t="s">
        <v>81</v>
      </c>
      <c r="C326" s="14">
        <v>105000</v>
      </c>
      <c r="D326" s="15">
        <v>105000</v>
      </c>
      <c r="E326" s="143">
        <f>D326-C326</f>
        <v>0</v>
      </c>
      <c r="F326" s="137">
        <f t="shared" si="137"/>
        <v>0</v>
      </c>
      <c r="G326" s="111"/>
    </row>
    <row r="327" spans="1:7" ht="14.1" customHeight="1" x14ac:dyDescent="0.25">
      <c r="A327" s="131" t="s">
        <v>448</v>
      </c>
      <c r="B327" s="13" t="s">
        <v>65</v>
      </c>
      <c r="C327" s="14">
        <f>C328</f>
        <v>5920000</v>
      </c>
      <c r="D327" s="14">
        <f t="shared" ref="D327:E327" si="143">D328</f>
        <v>5915000</v>
      </c>
      <c r="E327" s="14">
        <f t="shared" si="143"/>
        <v>-5000</v>
      </c>
      <c r="F327" s="137">
        <f t="shared" si="137"/>
        <v>-8.4459459459459457E-2</v>
      </c>
      <c r="G327" s="111"/>
    </row>
    <row r="328" spans="1:7" ht="14.1" customHeight="1" x14ac:dyDescent="0.25">
      <c r="A328" s="131" t="s">
        <v>449</v>
      </c>
      <c r="B328" s="13" t="s">
        <v>67</v>
      </c>
      <c r="C328" s="14">
        <v>5920000</v>
      </c>
      <c r="D328" s="121">
        <v>5915000</v>
      </c>
      <c r="E328" s="143">
        <f>D328-C328</f>
        <v>-5000</v>
      </c>
      <c r="F328" s="137">
        <f t="shared" si="137"/>
        <v>-8.4459459459459457E-2</v>
      </c>
      <c r="G328" s="111"/>
    </row>
    <row r="329" spans="1:7" ht="14.1" customHeight="1" thickBot="1" x14ac:dyDescent="0.3">
      <c r="A329" s="26" t="s">
        <v>450</v>
      </c>
      <c r="B329" s="26" t="s">
        <v>451</v>
      </c>
      <c r="C329" s="27">
        <f>C330</f>
        <v>4000000</v>
      </c>
      <c r="D329" s="27">
        <f t="shared" ref="D329:E329" si="144">D330</f>
        <v>4000000</v>
      </c>
      <c r="E329" s="27">
        <f t="shared" si="144"/>
        <v>0</v>
      </c>
      <c r="F329" s="165">
        <f t="shared" si="137"/>
        <v>0</v>
      </c>
      <c r="G329" s="166"/>
    </row>
    <row r="330" spans="1:7" ht="14.1" customHeight="1" thickBot="1" x14ac:dyDescent="0.3">
      <c r="A330" s="129" t="s">
        <v>452</v>
      </c>
      <c r="B330" s="28" t="s">
        <v>54</v>
      </c>
      <c r="C330" s="29">
        <f>C331+C333+C335+C337</f>
        <v>4000000</v>
      </c>
      <c r="D330" s="29">
        <f>D331+D333+D335+D337</f>
        <v>4000000</v>
      </c>
      <c r="E330" s="29">
        <f>E331+E333+E335+E337</f>
        <v>0</v>
      </c>
      <c r="F330" s="141">
        <f t="shared" si="137"/>
        <v>0</v>
      </c>
      <c r="G330" s="153"/>
    </row>
    <row r="331" spans="1:7" ht="14.1" customHeight="1" x14ac:dyDescent="0.25">
      <c r="A331" s="130" t="s">
        <v>453</v>
      </c>
      <c r="B331" s="30" t="s">
        <v>56</v>
      </c>
      <c r="C331" s="31">
        <f>C332</f>
        <v>110000</v>
      </c>
      <c r="D331" s="49">
        <f t="shared" ref="D331:E331" si="145">D332</f>
        <v>110000</v>
      </c>
      <c r="E331" s="31">
        <f t="shared" si="145"/>
        <v>0</v>
      </c>
      <c r="F331" s="138">
        <f t="shared" si="137"/>
        <v>0</v>
      </c>
      <c r="G331" s="133"/>
    </row>
    <row r="332" spans="1:7" ht="14.1" customHeight="1" x14ac:dyDescent="0.25">
      <c r="A332" s="131" t="s">
        <v>454</v>
      </c>
      <c r="B332" s="13" t="s">
        <v>58</v>
      </c>
      <c r="C332" s="14">
        <v>110000</v>
      </c>
      <c r="D332" s="15">
        <v>110000</v>
      </c>
      <c r="E332" s="143">
        <f>D332-C332</f>
        <v>0</v>
      </c>
      <c r="F332" s="137">
        <f t="shared" si="137"/>
        <v>0</v>
      </c>
      <c r="G332" s="111"/>
    </row>
    <row r="333" spans="1:7" ht="14.1" customHeight="1" x14ac:dyDescent="0.25">
      <c r="A333" s="131" t="s">
        <v>455</v>
      </c>
      <c r="B333" s="13" t="s">
        <v>61</v>
      </c>
      <c r="C333" s="14">
        <f>C334</f>
        <v>90000</v>
      </c>
      <c r="D333" s="14">
        <f t="shared" ref="D333:E333" si="146">D334</f>
        <v>90000</v>
      </c>
      <c r="E333" s="14">
        <f t="shared" si="146"/>
        <v>0</v>
      </c>
      <c r="F333" s="137">
        <f t="shared" si="137"/>
        <v>0</v>
      </c>
      <c r="G333" s="111"/>
    </row>
    <row r="334" spans="1:7" ht="14.1" customHeight="1" x14ac:dyDescent="0.25">
      <c r="A334" s="131" t="s">
        <v>456</v>
      </c>
      <c r="B334" s="13" t="s">
        <v>81</v>
      </c>
      <c r="C334" s="14">
        <v>90000</v>
      </c>
      <c r="D334" s="15">
        <v>90000</v>
      </c>
      <c r="E334" s="143">
        <f>D334-C334</f>
        <v>0</v>
      </c>
      <c r="F334" s="137">
        <f t="shared" si="137"/>
        <v>0</v>
      </c>
      <c r="G334" s="111"/>
    </row>
    <row r="335" spans="1:7" ht="14.1" customHeight="1" x14ac:dyDescent="0.25">
      <c r="A335" s="131" t="s">
        <v>457</v>
      </c>
      <c r="B335" s="13" t="s">
        <v>65</v>
      </c>
      <c r="C335" s="14">
        <f>C336</f>
        <v>1400000</v>
      </c>
      <c r="D335" s="1">
        <f t="shared" ref="D335:E335" si="147">D336</f>
        <v>1400000</v>
      </c>
      <c r="E335" s="14">
        <f t="shared" si="147"/>
        <v>0</v>
      </c>
      <c r="F335" s="137">
        <f t="shared" si="137"/>
        <v>0</v>
      </c>
      <c r="G335" s="111"/>
    </row>
    <row r="336" spans="1:7" ht="14.1" customHeight="1" x14ac:dyDescent="0.25">
      <c r="A336" s="131" t="s">
        <v>458</v>
      </c>
      <c r="B336" s="13" t="s">
        <v>67</v>
      </c>
      <c r="C336" s="14">
        <v>1400000</v>
      </c>
      <c r="D336" s="15">
        <v>1400000</v>
      </c>
      <c r="E336" s="143">
        <f>D336-C336</f>
        <v>0</v>
      </c>
      <c r="F336" s="137">
        <f t="shared" si="137"/>
        <v>0</v>
      </c>
      <c r="G336" s="111"/>
    </row>
    <row r="337" spans="1:7" ht="14.1" customHeight="1" x14ac:dyDescent="0.25">
      <c r="A337" s="131" t="s">
        <v>459</v>
      </c>
      <c r="B337" s="19" t="s">
        <v>415</v>
      </c>
      <c r="C337" s="20">
        <f>C338</f>
        <v>2400000</v>
      </c>
      <c r="D337" s="20">
        <f t="shared" ref="D337:E337" si="148">D338</f>
        <v>2400000</v>
      </c>
      <c r="E337" s="20">
        <f t="shared" si="148"/>
        <v>0</v>
      </c>
      <c r="F337" s="137">
        <f t="shared" si="137"/>
        <v>0</v>
      </c>
      <c r="G337" s="111"/>
    </row>
    <row r="338" spans="1:7" ht="14.1" customHeight="1" x14ac:dyDescent="0.25">
      <c r="A338" s="131" t="s">
        <v>460</v>
      </c>
      <c r="B338" s="19" t="s">
        <v>417</v>
      </c>
      <c r="C338" s="20">
        <v>2400000</v>
      </c>
      <c r="D338" s="50">
        <v>2400000</v>
      </c>
      <c r="E338" s="145">
        <f>D338-C338</f>
        <v>0</v>
      </c>
      <c r="F338" s="139">
        <f t="shared" si="137"/>
        <v>0</v>
      </c>
      <c r="G338" s="152"/>
    </row>
    <row r="339" spans="1:7" ht="14.1" customHeight="1" x14ac:dyDescent="0.25">
      <c r="A339" s="105"/>
      <c r="B339" s="34"/>
      <c r="C339" s="35"/>
      <c r="D339" s="37"/>
      <c r="E339" s="38"/>
      <c r="F339" s="39"/>
      <c r="G339" s="185"/>
    </row>
    <row r="340" spans="1:7" ht="14.1" customHeight="1" x14ac:dyDescent="0.25">
      <c r="A340" s="106"/>
      <c r="B340" s="40"/>
      <c r="C340" s="41"/>
      <c r="D340" s="43"/>
      <c r="E340" s="44"/>
      <c r="F340" s="45"/>
      <c r="G340" s="186"/>
    </row>
    <row r="341" spans="1:7" ht="17.100000000000001" customHeight="1" x14ac:dyDescent="0.25">
      <c r="A341" s="187"/>
      <c r="B341" s="188"/>
      <c r="C341" s="189"/>
      <c r="D341" s="190"/>
      <c r="E341" s="191"/>
      <c r="F341" s="192"/>
      <c r="G341" s="193">
        <v>10</v>
      </c>
    </row>
    <row r="342" spans="1:7" ht="17.100000000000001" customHeight="1" x14ac:dyDescent="0.25">
      <c r="A342" s="109">
        <v>1</v>
      </c>
      <c r="B342" s="109">
        <v>2</v>
      </c>
      <c r="C342" s="109">
        <v>3</v>
      </c>
      <c r="D342" s="109">
        <v>4</v>
      </c>
      <c r="E342" s="109">
        <v>5</v>
      </c>
      <c r="F342" s="109">
        <v>6</v>
      </c>
      <c r="G342" s="109">
        <v>7</v>
      </c>
    </row>
    <row r="343" spans="1:7" ht="17.100000000000001" customHeight="1" x14ac:dyDescent="0.25">
      <c r="A343" s="46" t="s">
        <v>461</v>
      </c>
      <c r="B343" s="46" t="s">
        <v>462</v>
      </c>
      <c r="C343" s="47">
        <f>C344</f>
        <v>2000000</v>
      </c>
      <c r="D343" s="48">
        <f t="shared" ref="D343:E344" si="149">D344</f>
        <v>2000000</v>
      </c>
      <c r="E343" s="48">
        <f t="shared" si="149"/>
        <v>0</v>
      </c>
      <c r="F343" s="155">
        <f t="shared" si="137"/>
        <v>0</v>
      </c>
      <c r="G343" s="156"/>
    </row>
    <row r="344" spans="1:7" ht="17.100000000000001" customHeight="1" thickBot="1" x14ac:dyDescent="0.3">
      <c r="A344" s="26" t="s">
        <v>463</v>
      </c>
      <c r="B344" s="26" t="s">
        <v>464</v>
      </c>
      <c r="C344" s="27">
        <f>C345</f>
        <v>2000000</v>
      </c>
      <c r="D344" s="52">
        <f t="shared" si="149"/>
        <v>2000000</v>
      </c>
      <c r="E344" s="52">
        <f t="shared" si="149"/>
        <v>0</v>
      </c>
      <c r="F344" s="161">
        <f t="shared" si="137"/>
        <v>0</v>
      </c>
      <c r="G344" s="162"/>
    </row>
    <row r="345" spans="1:7" ht="17.100000000000001" customHeight="1" thickBot="1" x14ac:dyDescent="0.3">
      <c r="A345" s="129" t="s">
        <v>465</v>
      </c>
      <c r="B345" s="28" t="s">
        <v>54</v>
      </c>
      <c r="C345" s="29">
        <f>C346+C348+C350</f>
        <v>2000000</v>
      </c>
      <c r="D345" s="29">
        <f>D346+D348+D350</f>
        <v>2000000</v>
      </c>
      <c r="E345" s="29">
        <f>E346+E348+E350</f>
        <v>0</v>
      </c>
      <c r="F345" s="141">
        <f t="shared" si="137"/>
        <v>0</v>
      </c>
      <c r="G345" s="153"/>
    </row>
    <row r="346" spans="1:7" ht="17.100000000000001" customHeight="1" x14ac:dyDescent="0.25">
      <c r="A346" s="131" t="s">
        <v>466</v>
      </c>
      <c r="B346" s="30" t="s">
        <v>467</v>
      </c>
      <c r="C346" s="31">
        <f>C347</f>
        <v>110000</v>
      </c>
      <c r="D346" s="55">
        <f t="shared" ref="D346:E346" si="150">D347</f>
        <v>110000</v>
      </c>
      <c r="E346" s="31">
        <f t="shared" si="150"/>
        <v>0</v>
      </c>
      <c r="F346" s="138">
        <f t="shared" si="137"/>
        <v>0</v>
      </c>
      <c r="G346" s="133"/>
    </row>
    <row r="347" spans="1:7" ht="17.100000000000001" customHeight="1" x14ac:dyDescent="0.25">
      <c r="A347" s="131" t="s">
        <v>468</v>
      </c>
      <c r="B347" s="13" t="s">
        <v>59</v>
      </c>
      <c r="C347" s="14">
        <v>110000</v>
      </c>
      <c r="D347" s="15">
        <v>110000</v>
      </c>
      <c r="E347" s="33">
        <f>D347-C347</f>
        <v>0</v>
      </c>
      <c r="F347" s="137">
        <f t="shared" si="137"/>
        <v>0</v>
      </c>
      <c r="G347" s="111"/>
    </row>
    <row r="348" spans="1:7" ht="17.100000000000001" customHeight="1" x14ac:dyDescent="0.25">
      <c r="A348" s="131" t="s">
        <v>469</v>
      </c>
      <c r="B348" s="13" t="s">
        <v>61</v>
      </c>
      <c r="C348" s="14">
        <f>C349</f>
        <v>90000</v>
      </c>
      <c r="D348" s="14">
        <f t="shared" ref="D348:E348" si="151">D349</f>
        <v>90000</v>
      </c>
      <c r="E348" s="14">
        <f t="shared" si="151"/>
        <v>0</v>
      </c>
      <c r="F348" s="137">
        <f t="shared" si="137"/>
        <v>0</v>
      </c>
      <c r="G348" s="111"/>
    </row>
    <row r="349" spans="1:7" ht="17.100000000000001" customHeight="1" x14ac:dyDescent="0.25">
      <c r="A349" s="131" t="s">
        <v>470</v>
      </c>
      <c r="B349" s="13" t="s">
        <v>81</v>
      </c>
      <c r="C349" s="14">
        <v>90000</v>
      </c>
      <c r="D349" s="14">
        <v>90000</v>
      </c>
      <c r="E349" s="14">
        <f>D349-C349</f>
        <v>0</v>
      </c>
      <c r="F349" s="137">
        <f t="shared" si="137"/>
        <v>0</v>
      </c>
      <c r="G349" s="111"/>
    </row>
    <row r="350" spans="1:7" ht="17.100000000000001" customHeight="1" x14ac:dyDescent="0.25">
      <c r="A350" s="131" t="s">
        <v>472</v>
      </c>
      <c r="B350" s="13" t="s">
        <v>65</v>
      </c>
      <c r="C350" s="14">
        <f>C351</f>
        <v>1800000</v>
      </c>
      <c r="D350" s="14">
        <f t="shared" ref="D350:E350" si="152">D351</f>
        <v>1800000</v>
      </c>
      <c r="E350" s="14">
        <f t="shared" si="152"/>
        <v>0</v>
      </c>
      <c r="F350" s="137">
        <f t="shared" si="137"/>
        <v>0</v>
      </c>
      <c r="G350" s="111"/>
    </row>
    <row r="351" spans="1:7" ht="17.100000000000001" customHeight="1" x14ac:dyDescent="0.25">
      <c r="A351" s="131" t="s">
        <v>473</v>
      </c>
      <c r="B351" s="13" t="s">
        <v>67</v>
      </c>
      <c r="C351" s="14">
        <v>1800000</v>
      </c>
      <c r="D351" s="15">
        <v>1800000</v>
      </c>
      <c r="E351" s="143">
        <f>D351-C351</f>
        <v>0</v>
      </c>
      <c r="F351" s="139">
        <f t="shared" si="137"/>
        <v>0</v>
      </c>
      <c r="G351" s="152"/>
    </row>
    <row r="352" spans="1:7" ht="17.100000000000001" customHeight="1" x14ac:dyDescent="0.25">
      <c r="A352" s="46" t="s">
        <v>474</v>
      </c>
      <c r="B352" s="46" t="s">
        <v>475</v>
      </c>
      <c r="C352" s="47">
        <f>C353+C361</f>
        <v>6420000</v>
      </c>
      <c r="D352" s="47">
        <f>D353+D361</f>
        <v>6419500</v>
      </c>
      <c r="E352" s="47">
        <f>E353+E361</f>
        <v>-500</v>
      </c>
      <c r="F352" s="155">
        <f t="shared" si="137"/>
        <v>-7.7881619937694704E-3</v>
      </c>
      <c r="G352" s="156"/>
    </row>
    <row r="353" spans="1:7" ht="17.100000000000001" customHeight="1" thickBot="1" x14ac:dyDescent="0.3">
      <c r="A353" s="26" t="s">
        <v>476</v>
      </c>
      <c r="B353" s="26" t="s">
        <v>477</v>
      </c>
      <c r="C353" s="27">
        <f>C354</f>
        <v>2000000</v>
      </c>
      <c r="D353" s="52">
        <f t="shared" ref="D353:E353" si="153">D354</f>
        <v>1999500</v>
      </c>
      <c r="E353" s="52">
        <f t="shared" si="153"/>
        <v>-500</v>
      </c>
      <c r="F353" s="161">
        <f t="shared" si="137"/>
        <v>-2.5000000000000001E-2</v>
      </c>
      <c r="G353" s="162"/>
    </row>
    <row r="354" spans="1:7" ht="17.100000000000001" customHeight="1" thickBot="1" x14ac:dyDescent="0.3">
      <c r="A354" s="129" t="s">
        <v>478</v>
      </c>
      <c r="B354" s="28" t="s">
        <v>54</v>
      </c>
      <c r="C354" s="29">
        <f>C355+C357+C359</f>
        <v>2000000</v>
      </c>
      <c r="D354" s="29">
        <f t="shared" ref="D354:E354" si="154">D355+D357+D359</f>
        <v>1999500</v>
      </c>
      <c r="E354" s="29">
        <f t="shared" si="154"/>
        <v>-500</v>
      </c>
      <c r="F354" s="141">
        <f t="shared" si="137"/>
        <v>-2.5000000000000001E-2</v>
      </c>
      <c r="G354" s="153"/>
    </row>
    <row r="355" spans="1:7" ht="17.100000000000001" customHeight="1" x14ac:dyDescent="0.25">
      <c r="A355" s="130" t="s">
        <v>479</v>
      </c>
      <c r="B355" s="30" t="s">
        <v>56</v>
      </c>
      <c r="C355" s="31">
        <f>C356</f>
        <v>270000</v>
      </c>
      <c r="D355" s="31">
        <f t="shared" ref="D355:E355" si="155">D356</f>
        <v>270000</v>
      </c>
      <c r="E355" s="31">
        <f t="shared" si="155"/>
        <v>0</v>
      </c>
      <c r="F355" s="138">
        <f t="shared" si="137"/>
        <v>0</v>
      </c>
      <c r="G355" s="133"/>
    </row>
    <row r="356" spans="1:7" ht="17.100000000000001" customHeight="1" x14ac:dyDescent="0.25">
      <c r="A356" s="131" t="s">
        <v>480</v>
      </c>
      <c r="B356" s="13" t="s">
        <v>58</v>
      </c>
      <c r="C356" s="14">
        <v>270000</v>
      </c>
      <c r="D356" s="15">
        <v>270000</v>
      </c>
      <c r="E356" s="143">
        <f>D356-C356</f>
        <v>0</v>
      </c>
      <c r="F356" s="137">
        <f t="shared" si="137"/>
        <v>0</v>
      </c>
      <c r="G356" s="111"/>
    </row>
    <row r="357" spans="1:7" ht="17.100000000000001" customHeight="1" x14ac:dyDescent="0.25">
      <c r="A357" s="131" t="s">
        <v>481</v>
      </c>
      <c r="B357" s="13" t="s">
        <v>61</v>
      </c>
      <c r="C357" s="14">
        <f>C358</f>
        <v>200000</v>
      </c>
      <c r="D357" s="14">
        <f t="shared" ref="D357:E357" si="156">D358</f>
        <v>199500</v>
      </c>
      <c r="E357" s="14">
        <f t="shared" si="156"/>
        <v>-500</v>
      </c>
      <c r="F357" s="137">
        <f t="shared" si="137"/>
        <v>-0.25</v>
      </c>
      <c r="G357" s="111"/>
    </row>
    <row r="358" spans="1:7" ht="17.100000000000001" customHeight="1" x14ac:dyDescent="0.25">
      <c r="A358" s="131" t="s">
        <v>482</v>
      </c>
      <c r="B358" s="13" t="s">
        <v>81</v>
      </c>
      <c r="C358" s="14">
        <v>200000</v>
      </c>
      <c r="D358" s="15">
        <v>199500</v>
      </c>
      <c r="E358" s="143">
        <f>D358-C358</f>
        <v>-500</v>
      </c>
      <c r="F358" s="137">
        <f t="shared" si="137"/>
        <v>-0.25</v>
      </c>
      <c r="G358" s="111"/>
    </row>
    <row r="359" spans="1:7" ht="17.100000000000001" customHeight="1" x14ac:dyDescent="0.25">
      <c r="A359" s="131" t="s">
        <v>483</v>
      </c>
      <c r="B359" s="13" t="s">
        <v>65</v>
      </c>
      <c r="C359" s="14">
        <f>C360</f>
        <v>1530000</v>
      </c>
      <c r="D359" s="14">
        <f t="shared" ref="D359:E359" si="157">D360</f>
        <v>1530000</v>
      </c>
      <c r="E359" s="14">
        <f t="shared" si="157"/>
        <v>0</v>
      </c>
      <c r="F359" s="137">
        <f t="shared" si="137"/>
        <v>0</v>
      </c>
      <c r="G359" s="111"/>
    </row>
    <row r="360" spans="1:7" ht="17.100000000000001" customHeight="1" x14ac:dyDescent="0.25">
      <c r="A360" s="131" t="s">
        <v>484</v>
      </c>
      <c r="B360" s="13" t="s">
        <v>67</v>
      </c>
      <c r="C360" s="14">
        <v>1530000</v>
      </c>
      <c r="D360" s="15">
        <v>1530000</v>
      </c>
      <c r="E360" s="143">
        <f>D360-C360</f>
        <v>0</v>
      </c>
      <c r="F360" s="137">
        <f t="shared" si="137"/>
        <v>0</v>
      </c>
      <c r="G360" s="111"/>
    </row>
    <row r="361" spans="1:7" ht="17.100000000000001" customHeight="1" thickBot="1" x14ac:dyDescent="0.3">
      <c r="A361" s="26" t="s">
        <v>485</v>
      </c>
      <c r="B361" s="26" t="s">
        <v>486</v>
      </c>
      <c r="C361" s="27">
        <f>C362+C365</f>
        <v>4420000</v>
      </c>
      <c r="D361" s="52">
        <f t="shared" ref="D361:E361" si="158">D362+D365</f>
        <v>4420000</v>
      </c>
      <c r="E361" s="52">
        <f t="shared" si="158"/>
        <v>0</v>
      </c>
      <c r="F361" s="165">
        <f t="shared" si="137"/>
        <v>0</v>
      </c>
      <c r="G361" s="166"/>
    </row>
    <row r="362" spans="1:7" ht="17.100000000000001" customHeight="1" thickBot="1" x14ac:dyDescent="0.3">
      <c r="A362" s="28" t="s">
        <v>487</v>
      </c>
      <c r="B362" s="28" t="s">
        <v>24</v>
      </c>
      <c r="C362" s="29">
        <f>C363</f>
        <v>1140000</v>
      </c>
      <c r="D362" s="29">
        <f t="shared" ref="D362:E363" si="159">D363</f>
        <v>1140000</v>
      </c>
      <c r="E362" s="29">
        <f t="shared" si="159"/>
        <v>0</v>
      </c>
      <c r="F362" s="141">
        <f t="shared" si="137"/>
        <v>0</v>
      </c>
      <c r="G362" s="153"/>
    </row>
    <row r="363" spans="1:7" ht="17.100000000000001" customHeight="1" x14ac:dyDescent="0.25">
      <c r="A363" s="30" t="s">
        <v>488</v>
      </c>
      <c r="B363" s="30" t="s">
        <v>73</v>
      </c>
      <c r="C363" s="31">
        <f>C364</f>
        <v>1140000</v>
      </c>
      <c r="D363" s="31">
        <f t="shared" si="159"/>
        <v>1140000</v>
      </c>
      <c r="E363" s="31">
        <f t="shared" si="159"/>
        <v>0</v>
      </c>
      <c r="F363" s="138">
        <f t="shared" si="137"/>
        <v>0</v>
      </c>
      <c r="G363" s="133"/>
    </row>
    <row r="364" spans="1:7" ht="17.100000000000001" customHeight="1" thickBot="1" x14ac:dyDescent="0.3">
      <c r="A364" s="19" t="s">
        <v>489</v>
      </c>
      <c r="B364" s="19" t="s">
        <v>75</v>
      </c>
      <c r="C364" s="20">
        <v>1140000</v>
      </c>
      <c r="D364" s="50">
        <v>1140000</v>
      </c>
      <c r="E364" s="145">
        <f>D364-C364</f>
        <v>0</v>
      </c>
      <c r="F364" s="139">
        <f t="shared" si="137"/>
        <v>0</v>
      </c>
      <c r="G364" s="152"/>
    </row>
    <row r="365" spans="1:7" ht="17.100000000000001" customHeight="1" thickBot="1" x14ac:dyDescent="0.3">
      <c r="A365" s="129" t="s">
        <v>490</v>
      </c>
      <c r="B365" s="28" t="s">
        <v>54</v>
      </c>
      <c r="C365" s="29">
        <f>C366+C368+C370</f>
        <v>3280000</v>
      </c>
      <c r="D365" s="29">
        <f>D366+D368+D370</f>
        <v>3280000</v>
      </c>
      <c r="E365" s="29">
        <f>E366+E368+E370</f>
        <v>0</v>
      </c>
      <c r="F365" s="141">
        <f t="shared" si="137"/>
        <v>0</v>
      </c>
      <c r="G365" s="153"/>
    </row>
    <row r="366" spans="1:7" ht="17.100000000000001" customHeight="1" x14ac:dyDescent="0.25">
      <c r="A366" s="130" t="s">
        <v>491</v>
      </c>
      <c r="B366" s="30" t="s">
        <v>56</v>
      </c>
      <c r="C366" s="31">
        <f>C367</f>
        <v>530000</v>
      </c>
      <c r="D366" s="31">
        <f t="shared" ref="D366:E366" si="160">D367</f>
        <v>530000</v>
      </c>
      <c r="E366" s="31">
        <f t="shared" si="160"/>
        <v>0</v>
      </c>
      <c r="F366" s="138">
        <f t="shared" si="137"/>
        <v>0</v>
      </c>
      <c r="G366" s="133"/>
    </row>
    <row r="367" spans="1:7" ht="17.100000000000001" customHeight="1" x14ac:dyDescent="0.25">
      <c r="A367" s="131" t="s">
        <v>492</v>
      </c>
      <c r="B367" s="13" t="s">
        <v>58</v>
      </c>
      <c r="C367" s="14">
        <v>530000</v>
      </c>
      <c r="D367" s="15">
        <v>530000</v>
      </c>
      <c r="E367" s="143">
        <f>D367-C367</f>
        <v>0</v>
      </c>
      <c r="F367" s="137">
        <f t="shared" si="137"/>
        <v>0</v>
      </c>
      <c r="G367" s="111"/>
    </row>
    <row r="368" spans="1:7" ht="17.100000000000001" customHeight="1" x14ac:dyDescent="0.25">
      <c r="A368" s="131" t="s">
        <v>493</v>
      </c>
      <c r="B368" s="13" t="s">
        <v>61</v>
      </c>
      <c r="C368" s="14">
        <f>C369</f>
        <v>300000</v>
      </c>
      <c r="D368" s="14">
        <f t="shared" ref="D368:E368" si="161">D369</f>
        <v>300000</v>
      </c>
      <c r="E368" s="14">
        <f t="shared" si="161"/>
        <v>0</v>
      </c>
      <c r="F368" s="137">
        <f t="shared" si="137"/>
        <v>0</v>
      </c>
      <c r="G368" s="111"/>
    </row>
    <row r="369" spans="1:7" ht="17.100000000000001" customHeight="1" x14ac:dyDescent="0.25">
      <c r="A369" s="131" t="s">
        <v>494</v>
      </c>
      <c r="B369" s="13" t="s">
        <v>81</v>
      </c>
      <c r="C369" s="14">
        <v>300000</v>
      </c>
      <c r="D369" s="15">
        <v>300000</v>
      </c>
      <c r="E369" s="143">
        <f>D369-C369</f>
        <v>0</v>
      </c>
      <c r="F369" s="137">
        <f t="shared" si="137"/>
        <v>0</v>
      </c>
      <c r="G369" s="111"/>
    </row>
    <row r="370" spans="1:7" ht="17.100000000000001" customHeight="1" x14ac:dyDescent="0.25">
      <c r="A370" s="131" t="s">
        <v>495</v>
      </c>
      <c r="B370" s="13" t="s">
        <v>65</v>
      </c>
      <c r="C370" s="14">
        <f>C371</f>
        <v>2450000</v>
      </c>
      <c r="D370" s="14">
        <f t="shared" ref="D370:E370" si="162">D371</f>
        <v>2450000</v>
      </c>
      <c r="E370" s="14">
        <f t="shared" si="162"/>
        <v>0</v>
      </c>
      <c r="F370" s="137">
        <f t="shared" si="137"/>
        <v>0</v>
      </c>
      <c r="G370" s="111"/>
    </row>
    <row r="371" spans="1:7" ht="17.100000000000001" customHeight="1" x14ac:dyDescent="0.25">
      <c r="A371" s="131" t="s">
        <v>496</v>
      </c>
      <c r="B371" s="13" t="s">
        <v>103</v>
      </c>
      <c r="C371" s="14">
        <v>2450000</v>
      </c>
      <c r="D371" s="15">
        <v>2450000</v>
      </c>
      <c r="E371" s="143">
        <f>D371-C371</f>
        <v>0</v>
      </c>
      <c r="F371" s="139">
        <f t="shared" si="137"/>
        <v>0</v>
      </c>
      <c r="G371" s="152"/>
    </row>
    <row r="372" spans="1:7" ht="17.100000000000001" customHeight="1" x14ac:dyDescent="0.25">
      <c r="A372" s="105"/>
      <c r="B372" s="34"/>
      <c r="C372" s="35"/>
      <c r="D372" s="37"/>
      <c r="E372" s="38"/>
      <c r="F372" s="39"/>
      <c r="G372" s="185"/>
    </row>
    <row r="373" spans="1:7" ht="17.100000000000001" customHeight="1" x14ac:dyDescent="0.25">
      <c r="A373" s="187"/>
      <c r="B373" s="188"/>
      <c r="C373" s="189"/>
      <c r="D373" s="190"/>
      <c r="E373" s="191"/>
      <c r="F373" s="192"/>
      <c r="G373" s="193">
        <v>11</v>
      </c>
    </row>
    <row r="374" spans="1:7" ht="17.100000000000001" customHeight="1" x14ac:dyDescent="0.25">
      <c r="A374" s="109">
        <v>1</v>
      </c>
      <c r="B374" s="109">
        <v>2</v>
      </c>
      <c r="C374" s="109">
        <v>3</v>
      </c>
      <c r="D374" s="109">
        <v>4</v>
      </c>
      <c r="E374" s="109">
        <v>5</v>
      </c>
      <c r="F374" s="109">
        <v>6</v>
      </c>
      <c r="G374" s="109">
        <v>7</v>
      </c>
    </row>
    <row r="375" spans="1:7" ht="14.1" customHeight="1" x14ac:dyDescent="0.25">
      <c r="A375" s="46" t="s">
        <v>497</v>
      </c>
      <c r="B375" s="46" t="s">
        <v>498</v>
      </c>
      <c r="C375" s="47">
        <f>C376+C384</f>
        <v>6800000</v>
      </c>
      <c r="D375" s="48">
        <f>D376+D384</f>
        <v>6800000</v>
      </c>
      <c r="E375" s="48">
        <f>E376+E384</f>
        <v>0</v>
      </c>
      <c r="F375" s="155">
        <f t="shared" si="137"/>
        <v>0</v>
      </c>
      <c r="G375" s="156"/>
    </row>
    <row r="376" spans="1:7" ht="14.1" customHeight="1" thickBot="1" x14ac:dyDescent="0.3">
      <c r="A376" s="26" t="s">
        <v>499</v>
      </c>
      <c r="B376" s="26" t="s">
        <v>500</v>
      </c>
      <c r="C376" s="27">
        <f>C377</f>
        <v>2000000</v>
      </c>
      <c r="D376" s="52">
        <f t="shared" ref="D376:E376" si="163">D377</f>
        <v>2000000</v>
      </c>
      <c r="E376" s="52">
        <f t="shared" si="163"/>
        <v>0</v>
      </c>
      <c r="F376" s="161">
        <f t="shared" si="137"/>
        <v>0</v>
      </c>
      <c r="G376" s="162"/>
    </row>
    <row r="377" spans="1:7" ht="14.1" customHeight="1" thickBot="1" x14ac:dyDescent="0.3">
      <c r="A377" s="129" t="s">
        <v>501</v>
      </c>
      <c r="B377" s="28" t="s">
        <v>54</v>
      </c>
      <c r="C377" s="29">
        <f>C378+C380+C382</f>
        <v>2000000</v>
      </c>
      <c r="D377" s="29">
        <f t="shared" ref="D377:E377" si="164">D378+D380+D382</f>
        <v>2000000</v>
      </c>
      <c r="E377" s="29">
        <f t="shared" si="164"/>
        <v>0</v>
      </c>
      <c r="F377" s="141">
        <f t="shared" si="137"/>
        <v>0</v>
      </c>
      <c r="G377" s="153"/>
    </row>
    <row r="378" spans="1:7" ht="14.1" customHeight="1" x14ac:dyDescent="0.25">
      <c r="A378" s="130" t="s">
        <v>502</v>
      </c>
      <c r="B378" s="30" t="s">
        <v>56</v>
      </c>
      <c r="C378" s="31">
        <f>C379</f>
        <v>525000</v>
      </c>
      <c r="D378" s="31">
        <f t="shared" ref="D378:E378" si="165">D379</f>
        <v>525000</v>
      </c>
      <c r="E378" s="31">
        <f t="shared" si="165"/>
        <v>0</v>
      </c>
      <c r="F378" s="138">
        <f t="shared" si="137"/>
        <v>0</v>
      </c>
      <c r="G378" s="133"/>
    </row>
    <row r="379" spans="1:7" ht="14.1" customHeight="1" x14ac:dyDescent="0.25">
      <c r="A379" s="131" t="s">
        <v>503</v>
      </c>
      <c r="B379" s="13" t="s">
        <v>58</v>
      </c>
      <c r="C379" s="14">
        <v>525000</v>
      </c>
      <c r="D379" s="15">
        <v>525000</v>
      </c>
      <c r="E379" s="143">
        <f>D379-C379</f>
        <v>0</v>
      </c>
      <c r="F379" s="137">
        <f t="shared" ref="F379:F421" si="166">E379/C379*100</f>
        <v>0</v>
      </c>
      <c r="G379" s="111"/>
    </row>
    <row r="380" spans="1:7" ht="14.1" customHeight="1" x14ac:dyDescent="0.25">
      <c r="A380" s="131" t="s">
        <v>504</v>
      </c>
      <c r="B380" s="13" t="s">
        <v>61</v>
      </c>
      <c r="C380" s="14">
        <f>C381</f>
        <v>200000</v>
      </c>
      <c r="D380" s="14">
        <f t="shared" ref="D380:E380" si="167">D381</f>
        <v>200000</v>
      </c>
      <c r="E380" s="14">
        <f t="shared" si="167"/>
        <v>0</v>
      </c>
      <c r="F380" s="137">
        <f t="shared" si="166"/>
        <v>0</v>
      </c>
      <c r="G380" s="111"/>
    </row>
    <row r="381" spans="1:7" ht="14.1" customHeight="1" x14ac:dyDescent="0.25">
      <c r="A381" s="131" t="s">
        <v>505</v>
      </c>
      <c r="B381" s="13" t="s">
        <v>81</v>
      </c>
      <c r="C381" s="14">
        <v>200000</v>
      </c>
      <c r="D381" s="15">
        <v>200000</v>
      </c>
      <c r="E381" s="143">
        <f>D381-C381</f>
        <v>0</v>
      </c>
      <c r="F381" s="137">
        <f t="shared" si="166"/>
        <v>0</v>
      </c>
      <c r="G381" s="111"/>
    </row>
    <row r="382" spans="1:7" ht="14.1" customHeight="1" x14ac:dyDescent="0.25">
      <c r="A382" s="131" t="s">
        <v>506</v>
      </c>
      <c r="B382" s="13" t="s">
        <v>65</v>
      </c>
      <c r="C382" s="14">
        <f>C383</f>
        <v>1275000</v>
      </c>
      <c r="D382" s="14">
        <f t="shared" ref="D382:E382" si="168">D383</f>
        <v>1275000</v>
      </c>
      <c r="E382" s="14">
        <f t="shared" si="168"/>
        <v>0</v>
      </c>
      <c r="F382" s="137">
        <f t="shared" si="166"/>
        <v>0</v>
      </c>
      <c r="G382" s="111"/>
    </row>
    <row r="383" spans="1:7" ht="14.1" customHeight="1" x14ac:dyDescent="0.25">
      <c r="A383" s="131" t="s">
        <v>507</v>
      </c>
      <c r="B383" s="13" t="s">
        <v>103</v>
      </c>
      <c r="C383" s="14">
        <v>1275000</v>
      </c>
      <c r="D383" s="15">
        <v>1275000</v>
      </c>
      <c r="E383" s="143">
        <f>D383-C383</f>
        <v>0</v>
      </c>
      <c r="F383" s="137">
        <f t="shared" si="166"/>
        <v>0</v>
      </c>
      <c r="G383" s="111"/>
    </row>
    <row r="384" spans="1:7" ht="14.1" customHeight="1" thickBot="1" x14ac:dyDescent="0.3">
      <c r="A384" s="26" t="s">
        <v>508</v>
      </c>
      <c r="B384" s="26" t="s">
        <v>509</v>
      </c>
      <c r="C384" s="27">
        <f>C385+C388</f>
        <v>4800000</v>
      </c>
      <c r="D384" s="27">
        <f t="shared" ref="D384:E384" si="169">D385+D388</f>
        <v>4800000</v>
      </c>
      <c r="E384" s="27">
        <f t="shared" si="169"/>
        <v>0</v>
      </c>
      <c r="F384" s="165">
        <f t="shared" si="166"/>
        <v>0</v>
      </c>
      <c r="G384" s="166"/>
    </row>
    <row r="385" spans="1:7" ht="14.1" customHeight="1" thickBot="1" x14ac:dyDescent="0.3">
      <c r="A385" s="28" t="s">
        <v>510</v>
      </c>
      <c r="B385" s="28" t="s">
        <v>24</v>
      </c>
      <c r="C385" s="29">
        <f>C386</f>
        <v>625000</v>
      </c>
      <c r="D385" s="29">
        <f t="shared" ref="D385:E386" si="170">D386</f>
        <v>625000</v>
      </c>
      <c r="E385" s="29">
        <f t="shared" si="170"/>
        <v>0</v>
      </c>
      <c r="F385" s="141">
        <f t="shared" si="166"/>
        <v>0</v>
      </c>
      <c r="G385" s="153"/>
    </row>
    <row r="386" spans="1:7" ht="14.1" customHeight="1" x14ac:dyDescent="0.25">
      <c r="A386" s="30" t="s">
        <v>511</v>
      </c>
      <c r="B386" s="30" t="s">
        <v>73</v>
      </c>
      <c r="C386" s="31">
        <f>C387</f>
        <v>625000</v>
      </c>
      <c r="D386" s="31">
        <f t="shared" si="170"/>
        <v>625000</v>
      </c>
      <c r="E386" s="31">
        <f t="shared" si="170"/>
        <v>0</v>
      </c>
      <c r="F386" s="138">
        <f t="shared" si="166"/>
        <v>0</v>
      </c>
      <c r="G386" s="133"/>
    </row>
    <row r="387" spans="1:7" ht="14.1" customHeight="1" thickBot="1" x14ac:dyDescent="0.3">
      <c r="A387" s="19" t="s">
        <v>512</v>
      </c>
      <c r="B387" s="19" t="s">
        <v>75</v>
      </c>
      <c r="C387" s="20">
        <v>625000</v>
      </c>
      <c r="D387" s="50">
        <v>625000</v>
      </c>
      <c r="E387" s="145">
        <f>D387-C387</f>
        <v>0</v>
      </c>
      <c r="F387" s="139">
        <f t="shared" si="166"/>
        <v>0</v>
      </c>
      <c r="G387" s="152"/>
    </row>
    <row r="388" spans="1:7" ht="14.1" customHeight="1" thickBot="1" x14ac:dyDescent="0.3">
      <c r="A388" s="28" t="s">
        <v>513</v>
      </c>
      <c r="B388" s="28" t="s">
        <v>54</v>
      </c>
      <c r="C388" s="29">
        <f>C389+C391+C393+C396+C399</f>
        <v>4175000</v>
      </c>
      <c r="D388" s="29">
        <f t="shared" ref="D388:E388" si="171">D389+D391+D393+D396+D399</f>
        <v>4175000</v>
      </c>
      <c r="E388" s="29">
        <f t="shared" si="171"/>
        <v>0</v>
      </c>
      <c r="F388" s="141">
        <f t="shared" si="166"/>
        <v>0</v>
      </c>
      <c r="G388" s="153"/>
    </row>
    <row r="389" spans="1:7" ht="14.1" customHeight="1" x14ac:dyDescent="0.25">
      <c r="A389" s="30" t="s">
        <v>514</v>
      </c>
      <c r="B389" s="30" t="s">
        <v>56</v>
      </c>
      <c r="C389" s="31">
        <f>C390</f>
        <v>480000</v>
      </c>
      <c r="D389" s="31">
        <f t="shared" ref="D389:E389" si="172">D390</f>
        <v>480000</v>
      </c>
      <c r="E389" s="31">
        <f t="shared" si="172"/>
        <v>0</v>
      </c>
      <c r="F389" s="138">
        <f t="shared" si="166"/>
        <v>0</v>
      </c>
      <c r="G389" s="133"/>
    </row>
    <row r="390" spans="1:7" ht="14.1" customHeight="1" x14ac:dyDescent="0.25">
      <c r="A390" s="13" t="s">
        <v>515</v>
      </c>
      <c r="B390" s="13" t="s">
        <v>58</v>
      </c>
      <c r="C390" s="14">
        <v>480000</v>
      </c>
      <c r="D390" s="121">
        <v>480000</v>
      </c>
      <c r="E390" s="146">
        <f>D390-C390</f>
        <v>0</v>
      </c>
      <c r="F390" s="137">
        <f t="shared" si="166"/>
        <v>0</v>
      </c>
      <c r="G390" s="111"/>
    </row>
    <row r="391" spans="1:7" ht="14.1" customHeight="1" x14ac:dyDescent="0.25">
      <c r="A391" s="13" t="s">
        <v>516</v>
      </c>
      <c r="B391" s="13" t="s">
        <v>517</v>
      </c>
      <c r="C391" s="14">
        <f>C392</f>
        <v>200000</v>
      </c>
      <c r="D391" s="14">
        <f t="shared" ref="D391:E391" si="173">D392</f>
        <v>200000</v>
      </c>
      <c r="E391" s="14">
        <f t="shared" si="173"/>
        <v>0</v>
      </c>
      <c r="F391" s="137">
        <f t="shared" si="166"/>
        <v>0</v>
      </c>
      <c r="G391" s="111"/>
    </row>
    <row r="392" spans="1:7" ht="14.1" customHeight="1" x14ac:dyDescent="0.25">
      <c r="A392" s="13" t="s">
        <v>518</v>
      </c>
      <c r="B392" s="13" t="s">
        <v>519</v>
      </c>
      <c r="C392" s="14">
        <v>200000</v>
      </c>
      <c r="D392" s="121">
        <v>200000</v>
      </c>
      <c r="E392" s="146">
        <f>D392-C392</f>
        <v>0</v>
      </c>
      <c r="F392" s="137">
        <f t="shared" si="166"/>
        <v>0</v>
      </c>
      <c r="G392" s="111"/>
    </row>
    <row r="393" spans="1:7" ht="14.1" customHeight="1" x14ac:dyDescent="0.25">
      <c r="A393" s="13" t="s">
        <v>520</v>
      </c>
      <c r="B393" s="13" t="s">
        <v>61</v>
      </c>
      <c r="C393" s="14">
        <f>C394+C395</f>
        <v>400000</v>
      </c>
      <c r="D393" s="14">
        <f t="shared" ref="D393:E393" si="174">D394+D395</f>
        <v>400000</v>
      </c>
      <c r="E393" s="14">
        <f t="shared" si="174"/>
        <v>0</v>
      </c>
      <c r="F393" s="137">
        <f t="shared" si="166"/>
        <v>0</v>
      </c>
      <c r="G393" s="111"/>
    </row>
    <row r="394" spans="1:7" ht="14.1" customHeight="1" x14ac:dyDescent="0.25">
      <c r="A394" s="13" t="s">
        <v>521</v>
      </c>
      <c r="B394" s="13" t="s">
        <v>81</v>
      </c>
      <c r="C394" s="14">
        <v>300000</v>
      </c>
      <c r="D394" s="121">
        <v>300000</v>
      </c>
      <c r="E394" s="146">
        <f>D394-C394</f>
        <v>0</v>
      </c>
      <c r="F394" s="137">
        <f t="shared" si="166"/>
        <v>0</v>
      </c>
      <c r="G394" s="111"/>
    </row>
    <row r="395" spans="1:7" ht="14.1" customHeight="1" x14ac:dyDescent="0.25">
      <c r="A395" s="13" t="s">
        <v>522</v>
      </c>
      <c r="B395" s="13" t="s">
        <v>409</v>
      </c>
      <c r="C395" s="14">
        <v>100000</v>
      </c>
      <c r="D395" s="121">
        <v>100000</v>
      </c>
      <c r="E395" s="146">
        <f>D395-C395</f>
        <v>0</v>
      </c>
      <c r="F395" s="137">
        <f t="shared" si="166"/>
        <v>0</v>
      </c>
      <c r="G395" s="111"/>
    </row>
    <row r="396" spans="1:7" ht="14.1" customHeight="1" x14ac:dyDescent="0.25">
      <c r="A396" s="13" t="s">
        <v>523</v>
      </c>
      <c r="B396" s="13" t="s">
        <v>524</v>
      </c>
      <c r="C396" s="14">
        <f>C397+C398</f>
        <v>800000</v>
      </c>
      <c r="D396" s="14">
        <f t="shared" ref="D396:E396" si="175">D397+D398</f>
        <v>800000</v>
      </c>
      <c r="E396" s="14">
        <f t="shared" si="175"/>
        <v>0</v>
      </c>
      <c r="F396" s="137">
        <f t="shared" si="166"/>
        <v>0</v>
      </c>
      <c r="G396" s="111"/>
    </row>
    <row r="397" spans="1:7" ht="14.1" customHeight="1" x14ac:dyDescent="0.25">
      <c r="A397" s="13" t="s">
        <v>525</v>
      </c>
      <c r="B397" s="13" t="s">
        <v>526</v>
      </c>
      <c r="C397" s="14">
        <v>500000</v>
      </c>
      <c r="D397" s="121">
        <v>500000</v>
      </c>
      <c r="E397" s="146">
        <f>D397-C397</f>
        <v>0</v>
      </c>
      <c r="F397" s="137">
        <f t="shared" si="166"/>
        <v>0</v>
      </c>
      <c r="G397" s="111"/>
    </row>
    <row r="398" spans="1:7" ht="14.1" customHeight="1" x14ac:dyDescent="0.25">
      <c r="A398" s="13" t="s">
        <v>527</v>
      </c>
      <c r="B398" s="13" t="s">
        <v>528</v>
      </c>
      <c r="C398" s="14">
        <v>300000</v>
      </c>
      <c r="D398" s="121">
        <v>300000</v>
      </c>
      <c r="E398" s="146">
        <f>D398-C398</f>
        <v>0</v>
      </c>
      <c r="F398" s="137">
        <f t="shared" si="166"/>
        <v>0</v>
      </c>
      <c r="G398" s="111"/>
    </row>
    <row r="399" spans="1:7" ht="14.1" customHeight="1" x14ac:dyDescent="0.25">
      <c r="A399" s="13" t="s">
        <v>529</v>
      </c>
      <c r="B399" s="13" t="s">
        <v>65</v>
      </c>
      <c r="C399" s="14">
        <f>C400</f>
        <v>2295000</v>
      </c>
      <c r="D399" s="14">
        <f t="shared" ref="D399:E399" si="176">D400</f>
        <v>2295000</v>
      </c>
      <c r="E399" s="14">
        <f t="shared" si="176"/>
        <v>0</v>
      </c>
      <c r="F399" s="137">
        <f t="shared" si="166"/>
        <v>0</v>
      </c>
      <c r="G399" s="111"/>
    </row>
    <row r="400" spans="1:7" ht="14.1" customHeight="1" x14ac:dyDescent="0.25">
      <c r="A400" s="13" t="s">
        <v>530</v>
      </c>
      <c r="B400" s="13" t="s">
        <v>103</v>
      </c>
      <c r="C400" s="14">
        <v>2295000</v>
      </c>
      <c r="D400" s="121">
        <v>2295000</v>
      </c>
      <c r="E400" s="143">
        <f>D400-C400</f>
        <v>0</v>
      </c>
      <c r="F400" s="139">
        <f t="shared" si="166"/>
        <v>0</v>
      </c>
      <c r="G400" s="152"/>
    </row>
    <row r="401" spans="1:7" ht="14.1" customHeight="1" x14ac:dyDescent="0.25">
      <c r="A401" s="46" t="s">
        <v>531</v>
      </c>
      <c r="B401" s="46" t="s">
        <v>532</v>
      </c>
      <c r="C401" s="47">
        <f>C402+C414</f>
        <v>5000000</v>
      </c>
      <c r="D401" s="48">
        <f>D402+D414</f>
        <v>4999750</v>
      </c>
      <c r="E401" s="48">
        <f>E402+E414</f>
        <v>-250</v>
      </c>
      <c r="F401" s="155">
        <f t="shared" si="166"/>
        <v>-5.0000000000000001E-3</v>
      </c>
      <c r="G401" s="156"/>
    </row>
    <row r="402" spans="1:7" ht="14.1" customHeight="1" thickBot="1" x14ac:dyDescent="0.3">
      <c r="A402" s="26" t="s">
        <v>533</v>
      </c>
      <c r="B402" s="26" t="s">
        <v>534</v>
      </c>
      <c r="C402" s="27">
        <f>C403</f>
        <v>2000000</v>
      </c>
      <c r="D402" s="52">
        <f t="shared" ref="D402:E402" si="177">D403</f>
        <v>2000000</v>
      </c>
      <c r="E402" s="52">
        <f t="shared" si="177"/>
        <v>0</v>
      </c>
      <c r="F402" s="161">
        <f t="shared" si="166"/>
        <v>0</v>
      </c>
      <c r="G402" s="162"/>
    </row>
    <row r="403" spans="1:7" ht="14.1" customHeight="1" thickBot="1" x14ac:dyDescent="0.3">
      <c r="A403" s="129" t="s">
        <v>535</v>
      </c>
      <c r="B403" s="28" t="s">
        <v>54</v>
      </c>
      <c r="C403" s="29">
        <f>C404+C406+C408</f>
        <v>2000000</v>
      </c>
      <c r="D403" s="29">
        <f>D404+D406+D408</f>
        <v>2000000</v>
      </c>
      <c r="E403" s="29">
        <f>E404+E406+E408</f>
        <v>0</v>
      </c>
      <c r="F403" s="141">
        <f t="shared" si="166"/>
        <v>0</v>
      </c>
      <c r="G403" s="153"/>
    </row>
    <row r="404" spans="1:7" ht="14.1" customHeight="1" x14ac:dyDescent="0.25">
      <c r="A404" s="130" t="s">
        <v>536</v>
      </c>
      <c r="B404" s="30" t="s">
        <v>56</v>
      </c>
      <c r="C404" s="31">
        <f>C405</f>
        <v>550000</v>
      </c>
      <c r="D404" s="31">
        <f t="shared" ref="D404:E404" si="178">D405</f>
        <v>550000</v>
      </c>
      <c r="E404" s="31">
        <f t="shared" si="178"/>
        <v>0</v>
      </c>
      <c r="F404" s="138">
        <f t="shared" si="166"/>
        <v>0</v>
      </c>
      <c r="G404" s="133"/>
    </row>
    <row r="405" spans="1:7" ht="14.1" customHeight="1" x14ac:dyDescent="0.25">
      <c r="A405" s="131" t="s">
        <v>537</v>
      </c>
      <c r="B405" s="13" t="s">
        <v>58</v>
      </c>
      <c r="C405" s="14">
        <v>550000</v>
      </c>
      <c r="D405" s="15">
        <v>550000</v>
      </c>
      <c r="E405" s="143">
        <f>D405-C405</f>
        <v>0</v>
      </c>
      <c r="F405" s="137">
        <f t="shared" si="166"/>
        <v>0</v>
      </c>
      <c r="G405" s="111"/>
    </row>
    <row r="406" spans="1:7" ht="14.1" customHeight="1" x14ac:dyDescent="0.25">
      <c r="A406" s="131" t="s">
        <v>538</v>
      </c>
      <c r="B406" s="13" t="s">
        <v>61</v>
      </c>
      <c r="C406" s="14">
        <f>C407</f>
        <v>450000</v>
      </c>
      <c r="D406" s="14">
        <f t="shared" ref="D406:E406" si="179">D407</f>
        <v>450000</v>
      </c>
      <c r="E406" s="14">
        <f t="shared" si="179"/>
        <v>0</v>
      </c>
      <c r="F406" s="137">
        <f t="shared" si="166"/>
        <v>0</v>
      </c>
      <c r="G406" s="111"/>
    </row>
    <row r="407" spans="1:7" ht="14.1" customHeight="1" x14ac:dyDescent="0.25">
      <c r="A407" s="131" t="s">
        <v>539</v>
      </c>
      <c r="B407" s="13" t="s">
        <v>81</v>
      </c>
      <c r="C407" s="14">
        <v>450000</v>
      </c>
      <c r="D407" s="15">
        <v>450000</v>
      </c>
      <c r="E407" s="143">
        <f>D407-C407</f>
        <v>0</v>
      </c>
      <c r="F407" s="137">
        <f t="shared" si="166"/>
        <v>0</v>
      </c>
      <c r="G407" s="111"/>
    </row>
    <row r="408" spans="1:7" ht="14.1" customHeight="1" x14ac:dyDescent="0.25">
      <c r="A408" s="131" t="s">
        <v>540</v>
      </c>
      <c r="B408" s="13" t="s">
        <v>65</v>
      </c>
      <c r="C408" s="14">
        <f>C409</f>
        <v>1000000</v>
      </c>
      <c r="D408" s="14">
        <f t="shared" ref="D408:E408" si="180">D409</f>
        <v>1000000</v>
      </c>
      <c r="E408" s="14">
        <f t="shared" si="180"/>
        <v>0</v>
      </c>
      <c r="F408" s="137">
        <f t="shared" si="166"/>
        <v>0</v>
      </c>
      <c r="G408" s="111"/>
    </row>
    <row r="409" spans="1:7" ht="14.1" customHeight="1" x14ac:dyDescent="0.25">
      <c r="A409" s="131" t="s">
        <v>541</v>
      </c>
      <c r="B409" s="13" t="s">
        <v>103</v>
      </c>
      <c r="C409" s="14">
        <v>1000000</v>
      </c>
      <c r="D409" s="15">
        <v>1000000</v>
      </c>
      <c r="E409" s="143">
        <f>D409-C409</f>
        <v>0</v>
      </c>
      <c r="F409" s="137">
        <f t="shared" si="166"/>
        <v>0</v>
      </c>
      <c r="G409" s="111"/>
    </row>
    <row r="410" spans="1:7" ht="14.1" customHeight="1" x14ac:dyDescent="0.25">
      <c r="A410" s="105"/>
      <c r="B410" s="34"/>
      <c r="C410" s="35"/>
      <c r="D410" s="37"/>
      <c r="E410" s="38"/>
      <c r="F410" s="39"/>
      <c r="G410" s="185"/>
    </row>
    <row r="411" spans="1:7" ht="14.1" customHeight="1" x14ac:dyDescent="0.25">
      <c r="A411" s="106"/>
      <c r="B411" s="40"/>
      <c r="C411" s="41"/>
      <c r="D411" s="43"/>
      <c r="E411" s="44"/>
      <c r="F411" s="45"/>
      <c r="G411" s="186"/>
    </row>
    <row r="412" spans="1:7" ht="14.1" customHeight="1" x14ac:dyDescent="0.25">
      <c r="A412" s="187"/>
      <c r="B412" s="188"/>
      <c r="C412" s="189"/>
      <c r="D412" s="190"/>
      <c r="E412" s="191"/>
      <c r="F412" s="192"/>
      <c r="G412" s="193">
        <v>12</v>
      </c>
    </row>
    <row r="413" spans="1:7" ht="14.1" customHeight="1" x14ac:dyDescent="0.25">
      <c r="A413" s="109">
        <v>1</v>
      </c>
      <c r="B413" s="109">
        <v>2</v>
      </c>
      <c r="C413" s="109">
        <v>3</v>
      </c>
      <c r="D413" s="109">
        <v>4</v>
      </c>
      <c r="E413" s="109">
        <v>5</v>
      </c>
      <c r="F413" s="109">
        <v>6</v>
      </c>
      <c r="G413" s="109">
        <v>7</v>
      </c>
    </row>
    <row r="414" spans="1:7" ht="15.75" thickBot="1" x14ac:dyDescent="0.3">
      <c r="A414" s="26" t="s">
        <v>542</v>
      </c>
      <c r="B414" s="26" t="s">
        <v>543</v>
      </c>
      <c r="C414" s="27">
        <f>C415</f>
        <v>3000000</v>
      </c>
      <c r="D414" s="52">
        <f t="shared" ref="D414:E414" si="181">D415</f>
        <v>2999750</v>
      </c>
      <c r="E414" s="52">
        <f t="shared" si="181"/>
        <v>-250</v>
      </c>
      <c r="F414" s="165">
        <f t="shared" si="166"/>
        <v>-8.3333333333333332E-3</v>
      </c>
      <c r="G414" s="166"/>
    </row>
    <row r="415" spans="1:7" ht="15.75" thickBot="1" x14ac:dyDescent="0.3">
      <c r="A415" s="129" t="s">
        <v>544</v>
      </c>
      <c r="B415" s="28" t="s">
        <v>54</v>
      </c>
      <c r="C415" s="29">
        <f>C416+C418+C420</f>
        <v>3000000</v>
      </c>
      <c r="D415" s="29">
        <f t="shared" ref="D415:E415" si="182">D416+D418+D420</f>
        <v>2999750</v>
      </c>
      <c r="E415" s="29">
        <f t="shared" si="182"/>
        <v>-250</v>
      </c>
      <c r="F415" s="141">
        <f t="shared" si="166"/>
        <v>-8.3333333333333332E-3</v>
      </c>
      <c r="G415" s="153"/>
    </row>
    <row r="416" spans="1:7" x14ac:dyDescent="0.25">
      <c r="A416" s="130" t="s">
        <v>545</v>
      </c>
      <c r="B416" s="30" t="s">
        <v>56</v>
      </c>
      <c r="C416" s="31">
        <f>C417</f>
        <v>940000</v>
      </c>
      <c r="D416" s="31">
        <f t="shared" ref="D416:E416" si="183">D417</f>
        <v>940000</v>
      </c>
      <c r="E416" s="31">
        <f t="shared" si="183"/>
        <v>0</v>
      </c>
      <c r="F416" s="138">
        <f t="shared" si="166"/>
        <v>0</v>
      </c>
      <c r="G416" s="133"/>
    </row>
    <row r="417" spans="1:7" x14ac:dyDescent="0.25">
      <c r="A417" s="131" t="s">
        <v>546</v>
      </c>
      <c r="B417" s="13" t="s">
        <v>58</v>
      </c>
      <c r="C417" s="14">
        <v>940000</v>
      </c>
      <c r="D417" s="15">
        <v>940000</v>
      </c>
      <c r="E417" s="146">
        <f>D417-C417</f>
        <v>0</v>
      </c>
      <c r="F417" s="137">
        <f t="shared" si="166"/>
        <v>0</v>
      </c>
      <c r="G417" s="111"/>
    </row>
    <row r="418" spans="1:7" x14ac:dyDescent="0.25">
      <c r="A418" s="131" t="s">
        <v>547</v>
      </c>
      <c r="B418" s="13" t="s">
        <v>61</v>
      </c>
      <c r="C418" s="14">
        <f>C419</f>
        <v>100000</v>
      </c>
      <c r="D418" s="14">
        <f t="shared" ref="D418:E418" si="184">D419</f>
        <v>99750</v>
      </c>
      <c r="E418" s="14">
        <f t="shared" si="184"/>
        <v>-250</v>
      </c>
      <c r="F418" s="137">
        <f t="shared" si="166"/>
        <v>-0.25</v>
      </c>
      <c r="G418" s="111"/>
    </row>
    <row r="419" spans="1:7" x14ac:dyDescent="0.25">
      <c r="A419" s="131" t="s">
        <v>548</v>
      </c>
      <c r="B419" s="13" t="s">
        <v>81</v>
      </c>
      <c r="C419" s="14">
        <v>100000</v>
      </c>
      <c r="D419" s="121">
        <v>99750</v>
      </c>
      <c r="E419" s="146">
        <f>D419-C419</f>
        <v>-250</v>
      </c>
      <c r="F419" s="137">
        <f t="shared" si="166"/>
        <v>-0.25</v>
      </c>
      <c r="G419" s="111"/>
    </row>
    <row r="420" spans="1:7" x14ac:dyDescent="0.25">
      <c r="A420" s="131" t="s">
        <v>549</v>
      </c>
      <c r="B420" s="13" t="s">
        <v>65</v>
      </c>
      <c r="C420" s="14">
        <f>C421</f>
        <v>1960000</v>
      </c>
      <c r="D420" s="14">
        <f t="shared" ref="D420:E420" si="185">D421</f>
        <v>1960000</v>
      </c>
      <c r="E420" s="14">
        <f t="shared" si="185"/>
        <v>0</v>
      </c>
      <c r="F420" s="137">
        <f t="shared" si="166"/>
        <v>0</v>
      </c>
      <c r="G420" s="111"/>
    </row>
    <row r="421" spans="1:7" ht="15.75" thickBot="1" x14ac:dyDescent="0.3">
      <c r="A421" s="132" t="s">
        <v>550</v>
      </c>
      <c r="B421" s="19" t="s">
        <v>103</v>
      </c>
      <c r="C421" s="20">
        <v>1960000</v>
      </c>
      <c r="D421" s="50">
        <v>1960000</v>
      </c>
      <c r="E421" s="171">
        <f>D421-C421</f>
        <v>0</v>
      </c>
      <c r="F421" s="139">
        <f t="shared" si="166"/>
        <v>0</v>
      </c>
      <c r="G421" s="152"/>
    </row>
    <row r="422" spans="1:7" ht="16.5" thickBot="1" x14ac:dyDescent="0.3">
      <c r="A422" s="180" t="s">
        <v>566</v>
      </c>
      <c r="B422" s="181"/>
      <c r="C422" s="182">
        <f>C9-C10</f>
        <v>-1997839600</v>
      </c>
      <c r="D422" s="182">
        <f>D9-D10</f>
        <v>-1978333590</v>
      </c>
      <c r="E422" s="181"/>
      <c r="F422" s="181"/>
      <c r="G422" s="181"/>
    </row>
    <row r="423" spans="1:7" ht="15.75" thickTop="1" x14ac:dyDescent="0.25"/>
    <row r="424" spans="1:7" x14ac:dyDescent="0.25">
      <c r="D424" s="806" t="s">
        <v>573</v>
      </c>
      <c r="E424" s="806"/>
      <c r="F424" s="806"/>
    </row>
    <row r="426" spans="1:7" x14ac:dyDescent="0.25">
      <c r="D426" s="806" t="s">
        <v>574</v>
      </c>
      <c r="E426" s="806"/>
      <c r="F426" s="806"/>
      <c r="G426" s="113"/>
    </row>
    <row r="427" spans="1:7" x14ac:dyDescent="0.25">
      <c r="D427" s="806" t="s">
        <v>575</v>
      </c>
      <c r="E427" s="806"/>
      <c r="F427" s="806"/>
      <c r="G427" s="110"/>
    </row>
    <row r="428" spans="1:7" x14ac:dyDescent="0.25">
      <c r="B428" s="703"/>
      <c r="D428" s="806" t="s">
        <v>576</v>
      </c>
      <c r="E428" s="806"/>
      <c r="F428" s="806"/>
    </row>
    <row r="433" spans="4:6" x14ac:dyDescent="0.25">
      <c r="D433" s="806" t="s">
        <v>577</v>
      </c>
      <c r="E433" s="806"/>
      <c r="F433" s="806"/>
    </row>
    <row r="434" spans="4:6" x14ac:dyDescent="0.25">
      <c r="D434" s="805" t="s">
        <v>578</v>
      </c>
      <c r="E434" s="805"/>
      <c r="F434" s="805"/>
    </row>
  </sheetData>
  <mergeCells count="14">
    <mergeCell ref="D434:F434"/>
    <mergeCell ref="D424:F424"/>
    <mergeCell ref="D426:F426"/>
    <mergeCell ref="D427:F427"/>
    <mergeCell ref="D428:F428"/>
    <mergeCell ref="D433:F433"/>
    <mergeCell ref="A5:A6"/>
    <mergeCell ref="B5:B6"/>
    <mergeCell ref="C5:D5"/>
    <mergeCell ref="E5:F5"/>
    <mergeCell ref="A1:G1"/>
    <mergeCell ref="A2:G2"/>
    <mergeCell ref="A3:G3"/>
    <mergeCell ref="G5:G6"/>
  </mergeCells>
  <pageMargins left="1.3779527559055118" right="0.19685039370078741" top="0.59055118110236227" bottom="0.3937007874015748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I16" sqref="I16"/>
    </sheetView>
  </sheetViews>
  <sheetFormatPr defaultRowHeight="15" x14ac:dyDescent="0.25"/>
  <cols>
    <col min="2" max="6" width="20.7109375" customWidth="1"/>
    <col min="7" max="7" width="36.5703125" customWidth="1"/>
    <col min="9" max="9" width="7.85546875" customWidth="1"/>
  </cols>
  <sheetData>
    <row r="1" spans="1:7" ht="15.75" x14ac:dyDescent="0.25">
      <c r="A1" s="809" t="s">
        <v>579</v>
      </c>
      <c r="B1" s="809"/>
      <c r="C1" s="809"/>
      <c r="D1" s="809"/>
      <c r="E1" s="809"/>
      <c r="F1" s="809"/>
      <c r="G1" s="809"/>
    </row>
    <row r="2" spans="1:7" ht="15.75" x14ac:dyDescent="0.25">
      <c r="A2" s="809" t="s">
        <v>2</v>
      </c>
      <c r="B2" s="809"/>
      <c r="C2" s="809"/>
      <c r="D2" s="809"/>
      <c r="E2" s="809"/>
      <c r="F2" s="809"/>
      <c r="G2" s="809"/>
    </row>
    <row r="3" spans="1:7" ht="15.75" thickBot="1" x14ac:dyDescent="0.3"/>
    <row r="4" spans="1:7" ht="60.75" thickTop="1" x14ac:dyDescent="0.25">
      <c r="A4" s="209" t="s">
        <v>553</v>
      </c>
      <c r="B4" s="210" t="s">
        <v>580</v>
      </c>
      <c r="C4" s="210" t="s">
        <v>581</v>
      </c>
      <c r="D4" s="210" t="s">
        <v>582</v>
      </c>
      <c r="E4" s="210" t="s">
        <v>583</v>
      </c>
      <c r="F4" s="210" t="s">
        <v>584</v>
      </c>
      <c r="G4" s="211" t="s">
        <v>585</v>
      </c>
    </row>
    <row r="5" spans="1:7" x14ac:dyDescent="0.25">
      <c r="A5" s="212"/>
      <c r="B5" s="111"/>
      <c r="C5" s="111"/>
      <c r="D5" s="111"/>
      <c r="E5" s="111"/>
      <c r="F5" s="111"/>
      <c r="G5" s="213"/>
    </row>
    <row r="6" spans="1:7" ht="15.95" customHeight="1" x14ac:dyDescent="0.25">
      <c r="A6" s="214">
        <v>1</v>
      </c>
      <c r="B6" s="111" t="s">
        <v>586</v>
      </c>
      <c r="C6" s="292">
        <v>303500</v>
      </c>
      <c r="D6" s="292">
        <f>C6</f>
        <v>303500</v>
      </c>
      <c r="E6" s="292">
        <v>0</v>
      </c>
      <c r="F6" s="114">
        <f>C6-D6</f>
        <v>0</v>
      </c>
      <c r="G6" s="213"/>
    </row>
    <row r="7" spans="1:7" ht="15.95" customHeight="1" x14ac:dyDescent="0.25">
      <c r="A7" s="214">
        <v>2</v>
      </c>
      <c r="B7" s="111" t="s">
        <v>587</v>
      </c>
      <c r="C7" s="292">
        <v>39750</v>
      </c>
      <c r="D7" s="292">
        <f>C7</f>
        <v>39750</v>
      </c>
      <c r="E7" s="292"/>
      <c r="F7" s="114">
        <f>F6+C7-D7</f>
        <v>0</v>
      </c>
      <c r="G7" s="213"/>
    </row>
    <row r="8" spans="1:7" ht="15.95" customHeight="1" x14ac:dyDescent="0.25">
      <c r="A8" s="214">
        <v>3</v>
      </c>
      <c r="B8" s="111" t="s">
        <v>588</v>
      </c>
      <c r="C8" s="292">
        <v>0</v>
      </c>
      <c r="D8" s="292">
        <v>0</v>
      </c>
      <c r="E8" s="292"/>
      <c r="F8" s="114">
        <f t="shared" ref="F8:F17" si="0">F7+C8-D8</f>
        <v>0</v>
      </c>
      <c r="G8" s="213"/>
    </row>
    <row r="9" spans="1:7" ht="15.95" customHeight="1" x14ac:dyDescent="0.25">
      <c r="A9" s="214">
        <v>4</v>
      </c>
      <c r="B9" s="111" t="s">
        <v>589</v>
      </c>
      <c r="C9" s="292">
        <v>15200</v>
      </c>
      <c r="D9" s="292">
        <v>0</v>
      </c>
      <c r="E9" s="292"/>
      <c r="F9" s="114">
        <f t="shared" si="0"/>
        <v>15200</v>
      </c>
      <c r="G9" s="213"/>
    </row>
    <row r="10" spans="1:7" ht="15.95" customHeight="1" x14ac:dyDescent="0.25">
      <c r="A10" s="214">
        <v>5</v>
      </c>
      <c r="B10" s="111" t="s">
        <v>590</v>
      </c>
      <c r="C10" s="292">
        <v>27500</v>
      </c>
      <c r="D10" s="292">
        <v>0</v>
      </c>
      <c r="E10" s="292"/>
      <c r="F10" s="114">
        <f t="shared" si="0"/>
        <v>42700</v>
      </c>
      <c r="G10" s="213"/>
    </row>
    <row r="11" spans="1:7" ht="15.95" customHeight="1" x14ac:dyDescent="0.25">
      <c r="A11" s="214">
        <v>6</v>
      </c>
      <c r="B11" s="111" t="s">
        <v>591</v>
      </c>
      <c r="C11" s="292">
        <v>0</v>
      </c>
      <c r="D11" s="292">
        <v>0</v>
      </c>
      <c r="E11" s="292"/>
      <c r="F11" s="114">
        <f t="shared" si="0"/>
        <v>42700</v>
      </c>
      <c r="G11" s="213"/>
    </row>
    <row r="12" spans="1:7" ht="15.95" customHeight="1" x14ac:dyDescent="0.25">
      <c r="A12" s="214">
        <v>7</v>
      </c>
      <c r="B12" s="111" t="s">
        <v>592</v>
      </c>
      <c r="C12" s="292">
        <v>0</v>
      </c>
      <c r="D12" s="292">
        <v>0</v>
      </c>
      <c r="E12" s="292"/>
      <c r="F12" s="114">
        <f t="shared" si="0"/>
        <v>42700</v>
      </c>
      <c r="G12" s="213"/>
    </row>
    <row r="13" spans="1:7" ht="15.95" customHeight="1" x14ac:dyDescent="0.25">
      <c r="A13" s="214">
        <v>8</v>
      </c>
      <c r="B13" s="111" t="s">
        <v>593</v>
      </c>
      <c r="C13" s="292">
        <v>0</v>
      </c>
      <c r="D13" s="292">
        <v>0</v>
      </c>
      <c r="E13" s="292"/>
      <c r="F13" s="114">
        <f t="shared" si="0"/>
        <v>42700</v>
      </c>
      <c r="G13" s="213"/>
    </row>
    <row r="14" spans="1:7" ht="15.95" customHeight="1" x14ac:dyDescent="0.25">
      <c r="A14" s="214">
        <v>9</v>
      </c>
      <c r="B14" s="111" t="s">
        <v>594</v>
      </c>
      <c r="C14" s="292">
        <v>1949549</v>
      </c>
      <c r="D14" s="292">
        <v>0</v>
      </c>
      <c r="E14" s="292"/>
      <c r="F14" s="114">
        <f t="shared" si="0"/>
        <v>1992249</v>
      </c>
      <c r="G14" s="213"/>
    </row>
    <row r="15" spans="1:7" ht="15.95" customHeight="1" x14ac:dyDescent="0.25">
      <c r="A15" s="214">
        <v>10</v>
      </c>
      <c r="B15" s="111" t="s">
        <v>595</v>
      </c>
      <c r="C15" s="292">
        <v>0</v>
      </c>
      <c r="D15" s="292">
        <v>0</v>
      </c>
      <c r="E15" s="292"/>
      <c r="F15" s="114">
        <f t="shared" si="0"/>
        <v>1992249</v>
      </c>
      <c r="G15" s="213"/>
    </row>
    <row r="16" spans="1:7" ht="15.95" customHeight="1" x14ac:dyDescent="0.25">
      <c r="A16" s="214">
        <v>11</v>
      </c>
      <c r="B16" s="111" t="s">
        <v>596</v>
      </c>
      <c r="C16" s="292">
        <v>180000</v>
      </c>
      <c r="D16" s="292">
        <v>0</v>
      </c>
      <c r="E16" s="292"/>
      <c r="F16" s="114">
        <f t="shared" si="0"/>
        <v>2172249</v>
      </c>
      <c r="G16" s="213"/>
    </row>
    <row r="17" spans="1:7" ht="15.95" customHeight="1" x14ac:dyDescent="0.25">
      <c r="A17" s="214">
        <v>12</v>
      </c>
      <c r="B17" s="111" t="s">
        <v>597</v>
      </c>
      <c r="C17" s="292">
        <v>1685572</v>
      </c>
      <c r="D17" s="292">
        <v>3857821</v>
      </c>
      <c r="E17" s="292"/>
      <c r="F17" s="114">
        <f t="shared" si="0"/>
        <v>0</v>
      </c>
      <c r="G17" s="213"/>
    </row>
    <row r="18" spans="1:7" ht="15.95" customHeight="1" thickBot="1" x14ac:dyDescent="0.3">
      <c r="A18" s="215"/>
      <c r="B18" s="152"/>
      <c r="C18" s="709"/>
      <c r="D18" s="709"/>
      <c r="E18" s="152"/>
      <c r="F18" s="152"/>
      <c r="G18" s="216"/>
    </row>
    <row r="19" spans="1:7" ht="15.95" customHeight="1" thickBot="1" x14ac:dyDescent="0.3">
      <c r="A19" s="217"/>
      <c r="B19" s="172" t="s">
        <v>598</v>
      </c>
      <c r="C19" s="710">
        <f>SUM(C6:C17)</f>
        <v>4201071</v>
      </c>
      <c r="D19" s="710">
        <f>SUM(D6:D17)</f>
        <v>4201071</v>
      </c>
      <c r="E19" s="710">
        <f t="shared" ref="E19" si="1">SUM(E6:E17)</f>
        <v>0</v>
      </c>
      <c r="F19" s="710">
        <f>C19-D19</f>
        <v>0</v>
      </c>
      <c r="G19" s="218"/>
    </row>
    <row r="20" spans="1:7" ht="15.75" thickTop="1" x14ac:dyDescent="0.25"/>
    <row r="21" spans="1:7" x14ac:dyDescent="0.25">
      <c r="F21" s="806" t="s">
        <v>599</v>
      </c>
      <c r="G21" s="806"/>
    </row>
    <row r="22" spans="1:7" x14ac:dyDescent="0.25">
      <c r="A22" s="806" t="s">
        <v>603</v>
      </c>
      <c r="B22" s="806"/>
      <c r="C22" s="806"/>
    </row>
    <row r="23" spans="1:7" x14ac:dyDescent="0.25">
      <c r="A23" s="806" t="s">
        <v>574</v>
      </c>
      <c r="B23" s="806"/>
      <c r="C23" s="806"/>
      <c r="F23" s="806" t="s">
        <v>600</v>
      </c>
      <c r="G23" s="806"/>
    </row>
    <row r="24" spans="1:7" x14ac:dyDescent="0.25">
      <c r="A24" s="806" t="s">
        <v>575</v>
      </c>
      <c r="B24" s="806"/>
      <c r="C24" s="806"/>
      <c r="F24" s="806" t="s">
        <v>601</v>
      </c>
      <c r="G24" s="806"/>
    </row>
    <row r="25" spans="1:7" x14ac:dyDescent="0.25">
      <c r="A25" s="806" t="s">
        <v>576</v>
      </c>
      <c r="B25" s="806"/>
      <c r="C25" s="806"/>
    </row>
    <row r="29" spans="1:7" x14ac:dyDescent="0.25">
      <c r="F29" s="813" t="s">
        <v>552</v>
      </c>
      <c r="G29" s="813"/>
    </row>
    <row r="30" spans="1:7" x14ac:dyDescent="0.25">
      <c r="A30" s="806" t="s">
        <v>577</v>
      </c>
      <c r="B30" s="806"/>
      <c r="C30" s="806"/>
      <c r="F30" s="812" t="s">
        <v>602</v>
      </c>
      <c r="G30" s="812"/>
    </row>
    <row r="31" spans="1:7" x14ac:dyDescent="0.25">
      <c r="A31" s="805" t="s">
        <v>578</v>
      </c>
      <c r="B31" s="805"/>
      <c r="C31" s="805"/>
    </row>
  </sheetData>
  <mergeCells count="13">
    <mergeCell ref="A25:C25"/>
    <mergeCell ref="A31:C31"/>
    <mergeCell ref="A1:G1"/>
    <mergeCell ref="A2:G2"/>
    <mergeCell ref="F30:G30"/>
    <mergeCell ref="F29:G29"/>
    <mergeCell ref="F24:G24"/>
    <mergeCell ref="F23:G23"/>
    <mergeCell ref="F21:G21"/>
    <mergeCell ref="A22:C22"/>
    <mergeCell ref="A23:C23"/>
    <mergeCell ref="A24:C24"/>
    <mergeCell ref="A30:C30"/>
  </mergeCells>
  <pageMargins left="1.299212598425197" right="0.31496062992125984" top="0.74803149606299213" bottom="0.35433070866141736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A23" sqref="A23:C23"/>
    </sheetView>
  </sheetViews>
  <sheetFormatPr defaultRowHeight="15" x14ac:dyDescent="0.25"/>
  <cols>
    <col min="2" max="6" width="20.7109375" customWidth="1"/>
    <col min="7" max="7" width="37" customWidth="1"/>
  </cols>
  <sheetData>
    <row r="1" spans="1:7" ht="15.75" x14ac:dyDescent="0.25">
      <c r="A1" s="809" t="s">
        <v>604</v>
      </c>
      <c r="B1" s="809"/>
      <c r="C1" s="809"/>
      <c r="D1" s="809"/>
      <c r="E1" s="809"/>
      <c r="F1" s="809"/>
      <c r="G1" s="809"/>
    </row>
    <row r="2" spans="1:7" ht="15.75" x14ac:dyDescent="0.25">
      <c r="A2" s="809" t="s">
        <v>2</v>
      </c>
      <c r="B2" s="809"/>
      <c r="C2" s="809"/>
      <c r="D2" s="809"/>
      <c r="E2" s="809"/>
      <c r="F2" s="809"/>
      <c r="G2" s="809"/>
    </row>
    <row r="3" spans="1:7" ht="15.75" thickBot="1" x14ac:dyDescent="0.3"/>
    <row r="4" spans="1:7" ht="58.5" customHeight="1" thickTop="1" x14ac:dyDescent="0.25">
      <c r="A4" s="209" t="s">
        <v>553</v>
      </c>
      <c r="B4" s="210" t="s">
        <v>580</v>
      </c>
      <c r="C4" s="210" t="s">
        <v>605</v>
      </c>
      <c r="D4" s="210" t="s">
        <v>606</v>
      </c>
      <c r="E4" s="210" t="s">
        <v>583</v>
      </c>
      <c r="F4" s="210" t="s">
        <v>584</v>
      </c>
      <c r="G4" s="211" t="s">
        <v>585</v>
      </c>
    </row>
    <row r="5" spans="1:7" x14ac:dyDescent="0.25">
      <c r="A5" s="212"/>
      <c r="B5" s="111"/>
      <c r="C5" s="111"/>
      <c r="D5" s="111"/>
      <c r="E5" s="111"/>
      <c r="F5" s="111"/>
      <c r="G5" s="213"/>
    </row>
    <row r="6" spans="1:7" ht="17.100000000000001" customHeight="1" x14ac:dyDescent="0.25">
      <c r="A6" s="214">
        <v>1</v>
      </c>
      <c r="B6" s="111" t="s">
        <v>586</v>
      </c>
      <c r="C6" s="292">
        <v>0</v>
      </c>
      <c r="D6" s="292">
        <f>C6</f>
        <v>0</v>
      </c>
      <c r="E6" s="292">
        <v>0</v>
      </c>
      <c r="F6" s="114">
        <f>C6-D6</f>
        <v>0</v>
      </c>
      <c r="G6" s="213"/>
    </row>
    <row r="7" spans="1:7" ht="17.100000000000001" customHeight="1" x14ac:dyDescent="0.25">
      <c r="A7" s="214">
        <v>2</v>
      </c>
      <c r="B7" s="111" t="s">
        <v>587</v>
      </c>
      <c r="C7" s="292">
        <v>271259</v>
      </c>
      <c r="D7" s="292">
        <v>107623</v>
      </c>
      <c r="E7" s="292"/>
      <c r="F7" s="114">
        <f>C7-D7</f>
        <v>163636</v>
      </c>
      <c r="G7" s="213"/>
    </row>
    <row r="8" spans="1:7" ht="17.100000000000001" customHeight="1" x14ac:dyDescent="0.25">
      <c r="A8" s="214">
        <v>3</v>
      </c>
      <c r="B8" s="111" t="s">
        <v>588</v>
      </c>
      <c r="C8" s="292">
        <v>0</v>
      </c>
      <c r="D8" s="292">
        <v>163636</v>
      </c>
      <c r="E8" s="292"/>
      <c r="F8" s="114">
        <f>F7+C8-D8</f>
        <v>0</v>
      </c>
      <c r="G8" s="213"/>
    </row>
    <row r="9" spans="1:7" ht="17.100000000000001" customHeight="1" x14ac:dyDescent="0.25">
      <c r="A9" s="214">
        <v>4</v>
      </c>
      <c r="B9" s="111" t="s">
        <v>589</v>
      </c>
      <c r="C9" s="292">
        <v>584545</v>
      </c>
      <c r="D9" s="292">
        <v>0</v>
      </c>
      <c r="E9" s="292"/>
      <c r="F9" s="114">
        <f t="shared" ref="F9:F17" si="0">F8+C9-D9</f>
        <v>584545</v>
      </c>
      <c r="G9" s="213"/>
    </row>
    <row r="10" spans="1:7" ht="17.100000000000001" customHeight="1" x14ac:dyDescent="0.25">
      <c r="A10" s="214">
        <v>5</v>
      </c>
      <c r="B10" s="111" t="s">
        <v>590</v>
      </c>
      <c r="C10" s="292">
        <v>51136</v>
      </c>
      <c r="D10" s="292">
        <v>0</v>
      </c>
      <c r="E10" s="292"/>
      <c r="F10" s="114">
        <f t="shared" si="0"/>
        <v>635681</v>
      </c>
      <c r="G10" s="213"/>
    </row>
    <row r="11" spans="1:7" ht="17.100000000000001" customHeight="1" x14ac:dyDescent="0.25">
      <c r="A11" s="214">
        <v>6</v>
      </c>
      <c r="B11" s="111" t="s">
        <v>591</v>
      </c>
      <c r="C11" s="292">
        <v>0</v>
      </c>
      <c r="D11" s="292">
        <v>0</v>
      </c>
      <c r="E11" s="292"/>
      <c r="F11" s="114">
        <f t="shared" si="0"/>
        <v>635681</v>
      </c>
      <c r="G11" s="213"/>
    </row>
    <row r="12" spans="1:7" ht="17.100000000000001" customHeight="1" x14ac:dyDescent="0.25">
      <c r="A12" s="214">
        <v>7</v>
      </c>
      <c r="B12" s="111" t="s">
        <v>592</v>
      </c>
      <c r="C12" s="292">
        <v>0</v>
      </c>
      <c r="D12" s="292">
        <v>0</v>
      </c>
      <c r="E12" s="292"/>
      <c r="F12" s="114">
        <f t="shared" si="0"/>
        <v>635681</v>
      </c>
      <c r="G12" s="213"/>
    </row>
    <row r="13" spans="1:7" ht="17.100000000000001" customHeight="1" x14ac:dyDescent="0.25">
      <c r="A13" s="214">
        <v>8</v>
      </c>
      <c r="B13" s="111" t="s">
        <v>593</v>
      </c>
      <c r="C13" s="292">
        <v>0</v>
      </c>
      <c r="D13" s="292">
        <v>0</v>
      </c>
      <c r="E13" s="292"/>
      <c r="F13" s="114">
        <f t="shared" si="0"/>
        <v>635681</v>
      </c>
      <c r="G13" s="213"/>
    </row>
    <row r="14" spans="1:7" ht="17.100000000000001" customHeight="1" x14ac:dyDescent="0.25">
      <c r="A14" s="214">
        <v>9</v>
      </c>
      <c r="B14" s="111" t="s">
        <v>594</v>
      </c>
      <c r="C14" s="292">
        <v>0</v>
      </c>
      <c r="D14" s="292">
        <v>0</v>
      </c>
      <c r="E14" s="292"/>
      <c r="F14" s="114">
        <f t="shared" si="0"/>
        <v>635681</v>
      </c>
      <c r="G14" s="213"/>
    </row>
    <row r="15" spans="1:7" ht="17.100000000000001" customHeight="1" x14ac:dyDescent="0.25">
      <c r="A15" s="214">
        <v>10</v>
      </c>
      <c r="B15" s="111" t="s">
        <v>595</v>
      </c>
      <c r="C15" s="292">
        <v>0</v>
      </c>
      <c r="D15" s="292">
        <v>0</v>
      </c>
      <c r="E15" s="292"/>
      <c r="F15" s="114">
        <f t="shared" si="0"/>
        <v>635681</v>
      </c>
      <c r="G15" s="213"/>
    </row>
    <row r="16" spans="1:7" ht="17.100000000000001" customHeight="1" x14ac:dyDescent="0.25">
      <c r="A16" s="214">
        <v>11</v>
      </c>
      <c r="B16" s="111" t="s">
        <v>596</v>
      </c>
      <c r="C16" s="292">
        <v>0</v>
      </c>
      <c r="D16" s="292">
        <v>0</v>
      </c>
      <c r="E16" s="292"/>
      <c r="F16" s="114">
        <f t="shared" si="0"/>
        <v>635681</v>
      </c>
      <c r="G16" s="213"/>
    </row>
    <row r="17" spans="1:7" ht="17.100000000000001" customHeight="1" x14ac:dyDescent="0.25">
      <c r="A17" s="214">
        <v>12</v>
      </c>
      <c r="B17" s="111" t="s">
        <v>597</v>
      </c>
      <c r="C17" s="292">
        <v>124425</v>
      </c>
      <c r="D17" s="292">
        <v>760106</v>
      </c>
      <c r="E17" s="292"/>
      <c r="F17" s="114">
        <f t="shared" si="0"/>
        <v>0</v>
      </c>
      <c r="G17" s="213"/>
    </row>
    <row r="18" spans="1:7" ht="17.100000000000001" customHeight="1" thickBot="1" x14ac:dyDescent="0.3">
      <c r="A18" s="215"/>
      <c r="B18" s="152"/>
      <c r="C18" s="709"/>
      <c r="D18" s="709"/>
      <c r="E18" s="152"/>
      <c r="F18" s="152"/>
      <c r="G18" s="216"/>
    </row>
    <row r="19" spans="1:7" ht="17.100000000000001" customHeight="1" thickBot="1" x14ac:dyDescent="0.3">
      <c r="A19" s="217"/>
      <c r="B19" s="172" t="s">
        <v>598</v>
      </c>
      <c r="C19" s="710">
        <f>SUM(C6:C17)</f>
        <v>1031365</v>
      </c>
      <c r="D19" s="710">
        <f>SUM(D6:D17)</f>
        <v>1031365</v>
      </c>
      <c r="E19" s="710">
        <f t="shared" ref="E19" si="1">SUM(E6:E17)</f>
        <v>0</v>
      </c>
      <c r="F19" s="710">
        <f>C19-D19</f>
        <v>0</v>
      </c>
      <c r="G19" s="218"/>
    </row>
    <row r="20" spans="1:7" ht="15.75" thickTop="1" x14ac:dyDescent="0.25"/>
    <row r="21" spans="1:7" x14ac:dyDescent="0.25">
      <c r="F21" s="806" t="s">
        <v>599</v>
      </c>
      <c r="G21" s="806"/>
    </row>
    <row r="22" spans="1:7" x14ac:dyDescent="0.25">
      <c r="A22" s="806" t="s">
        <v>603</v>
      </c>
      <c r="B22" s="806"/>
      <c r="C22" s="806"/>
    </row>
    <row r="23" spans="1:7" x14ac:dyDescent="0.25">
      <c r="A23" s="806" t="s">
        <v>574</v>
      </c>
      <c r="B23" s="806"/>
      <c r="C23" s="806"/>
      <c r="F23" s="806" t="s">
        <v>600</v>
      </c>
      <c r="G23" s="806"/>
    </row>
    <row r="24" spans="1:7" x14ac:dyDescent="0.25">
      <c r="A24" s="806" t="s">
        <v>575</v>
      </c>
      <c r="B24" s="806"/>
      <c r="C24" s="806"/>
      <c r="F24" s="806" t="s">
        <v>601</v>
      </c>
      <c r="G24" s="806"/>
    </row>
    <row r="25" spans="1:7" x14ac:dyDescent="0.25">
      <c r="A25" s="806" t="s">
        <v>576</v>
      </c>
      <c r="B25" s="806"/>
      <c r="C25" s="806"/>
    </row>
    <row r="29" spans="1:7" x14ac:dyDescent="0.25">
      <c r="F29" s="813" t="s">
        <v>552</v>
      </c>
      <c r="G29" s="813"/>
    </row>
    <row r="30" spans="1:7" x14ac:dyDescent="0.25">
      <c r="A30" s="806" t="s">
        <v>577</v>
      </c>
      <c r="B30" s="806"/>
      <c r="C30" s="806"/>
      <c r="F30" s="812" t="s">
        <v>602</v>
      </c>
      <c r="G30" s="812"/>
    </row>
    <row r="31" spans="1:7" x14ac:dyDescent="0.25">
      <c r="A31" s="805" t="s">
        <v>578</v>
      </c>
      <c r="B31" s="805"/>
      <c r="C31" s="805"/>
    </row>
  </sheetData>
  <mergeCells count="13">
    <mergeCell ref="A31:C31"/>
    <mergeCell ref="A24:C24"/>
    <mergeCell ref="F24:G24"/>
    <mergeCell ref="A25:C25"/>
    <mergeCell ref="F29:G29"/>
    <mergeCell ref="A30:C30"/>
    <mergeCell ref="F30:G30"/>
    <mergeCell ref="A1:G1"/>
    <mergeCell ref="A2:G2"/>
    <mergeCell ref="F21:G21"/>
    <mergeCell ref="A22:C22"/>
    <mergeCell ref="A23:C23"/>
    <mergeCell ref="F23:G23"/>
  </mergeCells>
  <pageMargins left="1.299212598425197" right="0.31496062992125984" top="0.74803149606299213" bottom="0.35433070866141736" header="0.31496062992125984" footer="0.31496062992125984"/>
  <pageSetup paperSize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D18" sqref="D18"/>
    </sheetView>
  </sheetViews>
  <sheetFormatPr defaultRowHeight="15" x14ac:dyDescent="0.25"/>
  <cols>
    <col min="2" max="6" width="20.7109375" customWidth="1"/>
    <col min="7" max="7" width="39.140625" customWidth="1"/>
  </cols>
  <sheetData>
    <row r="1" spans="1:7" ht="15.75" x14ac:dyDescent="0.25">
      <c r="A1" s="809" t="s">
        <v>609</v>
      </c>
      <c r="B1" s="809"/>
      <c r="C1" s="809"/>
      <c r="D1" s="809"/>
      <c r="E1" s="809"/>
      <c r="F1" s="809"/>
      <c r="G1" s="809"/>
    </row>
    <row r="2" spans="1:7" ht="15.75" x14ac:dyDescent="0.25">
      <c r="A2" s="809" t="s">
        <v>2</v>
      </c>
      <c r="B2" s="809"/>
      <c r="C2" s="809"/>
      <c r="D2" s="809"/>
      <c r="E2" s="809"/>
      <c r="F2" s="809"/>
      <c r="G2" s="809"/>
    </row>
    <row r="3" spans="1:7" ht="15.75" thickBot="1" x14ac:dyDescent="0.3"/>
    <row r="4" spans="1:7" ht="56.25" customHeight="1" thickTop="1" x14ac:dyDescent="0.25">
      <c r="A4" s="209" t="s">
        <v>553</v>
      </c>
      <c r="B4" s="210" t="s">
        <v>580</v>
      </c>
      <c r="C4" s="210" t="s">
        <v>607</v>
      </c>
      <c r="D4" s="210" t="s">
        <v>608</v>
      </c>
      <c r="E4" s="210" t="s">
        <v>583</v>
      </c>
      <c r="F4" s="210" t="s">
        <v>584</v>
      </c>
      <c r="G4" s="211" t="s">
        <v>585</v>
      </c>
    </row>
    <row r="5" spans="1:7" x14ac:dyDescent="0.25">
      <c r="A5" s="212"/>
      <c r="B5" s="111"/>
      <c r="C5" s="111"/>
      <c r="D5" s="111"/>
      <c r="E5" s="111"/>
      <c r="F5" s="111"/>
      <c r="G5" s="213"/>
    </row>
    <row r="6" spans="1:7" ht="17.100000000000001" customHeight="1" x14ac:dyDescent="0.25">
      <c r="A6" s="214">
        <v>1</v>
      </c>
      <c r="B6" s="111" t="s">
        <v>586</v>
      </c>
      <c r="C6" s="292">
        <v>11000</v>
      </c>
      <c r="D6" s="292">
        <f>C6</f>
        <v>11000</v>
      </c>
      <c r="E6" s="292">
        <v>0</v>
      </c>
      <c r="F6" s="114">
        <f>C6-D6</f>
        <v>0</v>
      </c>
      <c r="G6" s="213"/>
    </row>
    <row r="7" spans="1:7" ht="17.100000000000001" customHeight="1" x14ac:dyDescent="0.25">
      <c r="A7" s="214">
        <v>2</v>
      </c>
      <c r="B7" s="111" t="s">
        <v>587</v>
      </c>
      <c r="C7" s="292">
        <v>463813</v>
      </c>
      <c r="D7" s="292">
        <v>332100</v>
      </c>
      <c r="E7" s="292"/>
      <c r="F7" s="114">
        <f>C7-D7</f>
        <v>131713</v>
      </c>
      <c r="G7" s="213"/>
    </row>
    <row r="8" spans="1:7" ht="17.100000000000001" customHeight="1" x14ac:dyDescent="0.25">
      <c r="A8" s="214">
        <v>3</v>
      </c>
      <c r="B8" s="111" t="s">
        <v>588</v>
      </c>
      <c r="C8" s="292">
        <v>325640</v>
      </c>
      <c r="D8" s="292">
        <v>0</v>
      </c>
      <c r="E8" s="292"/>
      <c r="F8" s="114">
        <f>F7+C8-D8</f>
        <v>457353</v>
      </c>
      <c r="G8" s="213"/>
    </row>
    <row r="9" spans="1:7" ht="17.100000000000001" customHeight="1" x14ac:dyDescent="0.25">
      <c r="A9" s="214">
        <v>4</v>
      </c>
      <c r="B9" s="111" t="s">
        <v>589</v>
      </c>
      <c r="C9" s="292">
        <v>164660</v>
      </c>
      <c r="D9" s="292">
        <v>0</v>
      </c>
      <c r="E9" s="292"/>
      <c r="F9" s="114">
        <f t="shared" ref="F9:F17" si="0">F8+C9-D9</f>
        <v>622013</v>
      </c>
      <c r="G9" s="213"/>
    </row>
    <row r="10" spans="1:7" ht="17.100000000000001" customHeight="1" x14ac:dyDescent="0.25">
      <c r="A10" s="214">
        <v>5</v>
      </c>
      <c r="B10" s="111" t="s">
        <v>590</v>
      </c>
      <c r="C10" s="292">
        <v>240460</v>
      </c>
      <c r="D10" s="292">
        <v>457353</v>
      </c>
      <c r="E10" s="292"/>
      <c r="F10" s="114">
        <f t="shared" si="0"/>
        <v>405120</v>
      </c>
      <c r="G10" s="213"/>
    </row>
    <row r="11" spans="1:7" ht="17.100000000000001" customHeight="1" x14ac:dyDescent="0.25">
      <c r="A11" s="214">
        <v>6</v>
      </c>
      <c r="B11" s="111" t="s">
        <v>591</v>
      </c>
      <c r="C11" s="292">
        <v>36595</v>
      </c>
      <c r="D11" s="292">
        <v>0</v>
      </c>
      <c r="E11" s="292"/>
      <c r="F11" s="114">
        <f t="shared" si="0"/>
        <v>441715</v>
      </c>
      <c r="G11" s="213"/>
    </row>
    <row r="12" spans="1:7" ht="17.100000000000001" customHeight="1" x14ac:dyDescent="0.25">
      <c r="A12" s="214">
        <v>7</v>
      </c>
      <c r="B12" s="111" t="s">
        <v>592</v>
      </c>
      <c r="C12" s="292">
        <v>0</v>
      </c>
      <c r="D12" s="292">
        <v>0</v>
      </c>
      <c r="E12" s="292"/>
      <c r="F12" s="114">
        <f t="shared" si="0"/>
        <v>441715</v>
      </c>
      <c r="G12" s="213"/>
    </row>
    <row r="13" spans="1:7" ht="17.100000000000001" customHeight="1" x14ac:dyDescent="0.25">
      <c r="A13" s="214">
        <v>8</v>
      </c>
      <c r="B13" s="111" t="s">
        <v>593</v>
      </c>
      <c r="C13" s="292">
        <v>0</v>
      </c>
      <c r="D13" s="292">
        <v>0</v>
      </c>
      <c r="E13" s="292"/>
      <c r="F13" s="114">
        <f t="shared" si="0"/>
        <v>441715</v>
      </c>
      <c r="G13" s="213"/>
    </row>
    <row r="14" spans="1:7" ht="17.100000000000001" customHeight="1" x14ac:dyDescent="0.25">
      <c r="A14" s="214">
        <v>9</v>
      </c>
      <c r="B14" s="111" t="s">
        <v>594</v>
      </c>
      <c r="C14" s="292">
        <v>537260</v>
      </c>
      <c r="D14" s="292">
        <v>0</v>
      </c>
      <c r="E14" s="292"/>
      <c r="F14" s="114">
        <f t="shared" si="0"/>
        <v>978975</v>
      </c>
      <c r="G14" s="213"/>
    </row>
    <row r="15" spans="1:7" ht="17.100000000000001" customHeight="1" x14ac:dyDescent="0.25">
      <c r="A15" s="214">
        <v>10</v>
      </c>
      <c r="B15" s="111" t="s">
        <v>595</v>
      </c>
      <c r="C15" s="292">
        <v>0</v>
      </c>
      <c r="D15" s="292">
        <v>0</v>
      </c>
      <c r="E15" s="292"/>
      <c r="F15" s="114">
        <f t="shared" si="0"/>
        <v>978975</v>
      </c>
      <c r="G15" s="213"/>
    </row>
    <row r="16" spans="1:7" ht="17.100000000000001" customHeight="1" x14ac:dyDescent="0.25">
      <c r="A16" s="214">
        <v>11</v>
      </c>
      <c r="B16" s="111" t="s">
        <v>596</v>
      </c>
      <c r="C16" s="292">
        <v>464000</v>
      </c>
      <c r="D16" s="292">
        <v>0</v>
      </c>
      <c r="E16" s="292"/>
      <c r="F16" s="114">
        <f t="shared" si="0"/>
        <v>1442975</v>
      </c>
      <c r="G16" s="213"/>
    </row>
    <row r="17" spans="1:7" ht="17.100000000000001" customHeight="1" x14ac:dyDescent="0.25">
      <c r="A17" s="214">
        <v>12</v>
      </c>
      <c r="B17" s="111" t="s">
        <v>597</v>
      </c>
      <c r="C17" s="292">
        <v>982860</v>
      </c>
      <c r="D17" s="292">
        <v>2425835</v>
      </c>
      <c r="E17" s="292"/>
      <c r="F17" s="114">
        <f t="shared" si="0"/>
        <v>0</v>
      </c>
      <c r="G17" s="213"/>
    </row>
    <row r="18" spans="1:7" ht="17.100000000000001" customHeight="1" thickBot="1" x14ac:dyDescent="0.3">
      <c r="A18" s="215"/>
      <c r="B18" s="152"/>
      <c r="C18" s="709"/>
      <c r="D18" s="709"/>
      <c r="E18" s="152"/>
      <c r="F18" s="152"/>
      <c r="G18" s="216"/>
    </row>
    <row r="19" spans="1:7" ht="17.100000000000001" customHeight="1" thickBot="1" x14ac:dyDescent="0.3">
      <c r="A19" s="217"/>
      <c r="B19" s="172" t="s">
        <v>598</v>
      </c>
      <c r="C19" s="710">
        <f>SUM(C6:C17)</f>
        <v>3226288</v>
      </c>
      <c r="D19" s="710">
        <f>SUM(D6:D17)</f>
        <v>3226288</v>
      </c>
      <c r="E19" s="710">
        <f t="shared" ref="E19" si="1">SUM(E6:E17)</f>
        <v>0</v>
      </c>
      <c r="F19" s="710">
        <f>C19-D19</f>
        <v>0</v>
      </c>
      <c r="G19" s="218"/>
    </row>
    <row r="20" spans="1:7" ht="15.75" thickTop="1" x14ac:dyDescent="0.25"/>
    <row r="21" spans="1:7" x14ac:dyDescent="0.25">
      <c r="F21" s="806" t="s">
        <v>599</v>
      </c>
      <c r="G21" s="806"/>
    </row>
    <row r="22" spans="1:7" x14ac:dyDescent="0.25">
      <c r="A22" s="806" t="s">
        <v>603</v>
      </c>
      <c r="B22" s="806"/>
      <c r="C22" s="806"/>
    </row>
    <row r="23" spans="1:7" x14ac:dyDescent="0.25">
      <c r="A23" s="806" t="s">
        <v>574</v>
      </c>
      <c r="B23" s="806"/>
      <c r="C23" s="806"/>
      <c r="F23" s="806" t="s">
        <v>600</v>
      </c>
      <c r="G23" s="806"/>
    </row>
    <row r="24" spans="1:7" x14ac:dyDescent="0.25">
      <c r="A24" s="806" t="s">
        <v>575</v>
      </c>
      <c r="B24" s="806"/>
      <c r="C24" s="806"/>
      <c r="F24" s="806" t="s">
        <v>601</v>
      </c>
      <c r="G24" s="806"/>
    </row>
    <row r="25" spans="1:7" x14ac:dyDescent="0.25">
      <c r="A25" s="806" t="s">
        <v>576</v>
      </c>
      <c r="B25" s="806"/>
      <c r="C25" s="806"/>
    </row>
    <row r="29" spans="1:7" x14ac:dyDescent="0.25">
      <c r="F29" s="813" t="s">
        <v>552</v>
      </c>
      <c r="G29" s="813"/>
    </row>
    <row r="30" spans="1:7" x14ac:dyDescent="0.25">
      <c r="A30" s="806" t="s">
        <v>577</v>
      </c>
      <c r="B30" s="806"/>
      <c r="C30" s="806"/>
      <c r="F30" s="812" t="s">
        <v>602</v>
      </c>
      <c r="G30" s="812"/>
    </row>
    <row r="31" spans="1:7" x14ac:dyDescent="0.25">
      <c r="A31" s="805" t="s">
        <v>578</v>
      </c>
      <c r="B31" s="805"/>
      <c r="C31" s="805"/>
    </row>
  </sheetData>
  <mergeCells count="13">
    <mergeCell ref="A31:C31"/>
    <mergeCell ref="A24:C24"/>
    <mergeCell ref="F24:G24"/>
    <mergeCell ref="A25:C25"/>
    <mergeCell ref="F29:G29"/>
    <mergeCell ref="A30:C30"/>
    <mergeCell ref="F30:G30"/>
    <mergeCell ref="A1:G1"/>
    <mergeCell ref="A2:G2"/>
    <mergeCell ref="F21:G21"/>
    <mergeCell ref="A22:C22"/>
    <mergeCell ref="A23:C23"/>
    <mergeCell ref="F23:G23"/>
  </mergeCells>
  <pageMargins left="1.299212598425197" right="0.31496062992125984" top="0.74803149606299213" bottom="0.35433070866141736" header="0.31496062992125984" footer="0.31496062992125984"/>
  <pageSetup paperSize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D14" sqref="D14"/>
    </sheetView>
  </sheetViews>
  <sheetFormatPr defaultRowHeight="15" x14ac:dyDescent="0.25"/>
  <cols>
    <col min="2" max="6" width="20.7109375" customWidth="1"/>
    <col min="7" max="7" width="37.7109375" customWidth="1"/>
  </cols>
  <sheetData>
    <row r="1" spans="1:7" ht="15.75" x14ac:dyDescent="0.25">
      <c r="A1" s="809" t="s">
        <v>610</v>
      </c>
      <c r="B1" s="809"/>
      <c r="C1" s="809"/>
      <c r="D1" s="809"/>
      <c r="E1" s="809"/>
      <c r="F1" s="809"/>
      <c r="G1" s="809"/>
    </row>
    <row r="2" spans="1:7" ht="15.75" x14ac:dyDescent="0.25">
      <c r="A2" s="809" t="s">
        <v>2</v>
      </c>
      <c r="B2" s="809"/>
      <c r="C2" s="809"/>
      <c r="D2" s="809"/>
      <c r="E2" s="809"/>
      <c r="F2" s="809"/>
      <c r="G2" s="809"/>
    </row>
    <row r="3" spans="1:7" ht="15.75" thickBot="1" x14ac:dyDescent="0.3"/>
    <row r="4" spans="1:7" ht="63" customHeight="1" thickTop="1" x14ac:dyDescent="0.25">
      <c r="A4" s="209" t="s">
        <v>553</v>
      </c>
      <c r="B4" s="210" t="s">
        <v>580</v>
      </c>
      <c r="C4" s="210" t="s">
        <v>611</v>
      </c>
      <c r="D4" s="210" t="s">
        <v>612</v>
      </c>
      <c r="E4" s="210" t="s">
        <v>583</v>
      </c>
      <c r="F4" s="210" t="s">
        <v>584</v>
      </c>
      <c r="G4" s="211" t="s">
        <v>585</v>
      </c>
    </row>
    <row r="5" spans="1:7" ht="17.100000000000001" customHeight="1" x14ac:dyDescent="0.25">
      <c r="A5" s="212"/>
      <c r="B5" s="111"/>
      <c r="C5" s="111"/>
      <c r="D5" s="111"/>
      <c r="E5" s="111"/>
      <c r="F5" s="111"/>
      <c r="G5" s="213"/>
    </row>
    <row r="6" spans="1:7" ht="17.100000000000001" customHeight="1" x14ac:dyDescent="0.25">
      <c r="A6" s="214">
        <v>1</v>
      </c>
      <c r="B6" s="111" t="s">
        <v>586</v>
      </c>
      <c r="C6" s="292">
        <v>0</v>
      </c>
      <c r="D6" s="292">
        <f>C6</f>
        <v>0</v>
      </c>
      <c r="E6" s="292">
        <v>0</v>
      </c>
      <c r="F6" s="114">
        <f>C6-D6</f>
        <v>0</v>
      </c>
      <c r="G6" s="213"/>
    </row>
    <row r="7" spans="1:7" ht="17.100000000000001" customHeight="1" x14ac:dyDescent="0.25">
      <c r="A7" s="214">
        <v>2</v>
      </c>
      <c r="B7" s="111" t="s">
        <v>587</v>
      </c>
      <c r="C7" s="292">
        <v>0</v>
      </c>
      <c r="D7" s="292">
        <v>0</v>
      </c>
      <c r="E7" s="292"/>
      <c r="F7" s="114">
        <f>C7-D7</f>
        <v>0</v>
      </c>
      <c r="G7" s="213"/>
    </row>
    <row r="8" spans="1:7" ht="17.100000000000001" customHeight="1" x14ac:dyDescent="0.25">
      <c r="A8" s="214">
        <v>3</v>
      </c>
      <c r="B8" s="111" t="s">
        <v>588</v>
      </c>
      <c r="C8" s="292">
        <v>0</v>
      </c>
      <c r="D8" s="292">
        <v>0</v>
      </c>
      <c r="E8" s="292"/>
      <c r="F8" s="114">
        <f>F7+C8-D8</f>
        <v>0</v>
      </c>
      <c r="G8" s="213"/>
    </row>
    <row r="9" spans="1:7" ht="17.100000000000001" customHeight="1" x14ac:dyDescent="0.25">
      <c r="A9" s="214">
        <v>4</v>
      </c>
      <c r="B9" s="111" t="s">
        <v>589</v>
      </c>
      <c r="C9" s="292">
        <v>0</v>
      </c>
      <c r="D9" s="292">
        <v>0</v>
      </c>
      <c r="E9" s="292"/>
      <c r="F9" s="114">
        <f t="shared" ref="F9:F17" si="0">F8+C9-D9</f>
        <v>0</v>
      </c>
      <c r="G9" s="213"/>
    </row>
    <row r="10" spans="1:7" ht="17.100000000000001" customHeight="1" x14ac:dyDescent="0.25">
      <c r="A10" s="214">
        <v>5</v>
      </c>
      <c r="B10" s="111" t="s">
        <v>590</v>
      </c>
      <c r="C10" s="292">
        <v>0</v>
      </c>
      <c r="D10" s="292">
        <v>0</v>
      </c>
      <c r="E10" s="292"/>
      <c r="F10" s="114">
        <f t="shared" si="0"/>
        <v>0</v>
      </c>
      <c r="G10" s="213"/>
    </row>
    <row r="11" spans="1:7" ht="17.100000000000001" customHeight="1" x14ac:dyDescent="0.25">
      <c r="A11" s="214">
        <v>6</v>
      </c>
      <c r="B11" s="111" t="s">
        <v>591</v>
      </c>
      <c r="C11" s="292">
        <v>0</v>
      </c>
      <c r="D11" s="292">
        <v>0</v>
      </c>
      <c r="E11" s="292"/>
      <c r="F11" s="114">
        <f t="shared" si="0"/>
        <v>0</v>
      </c>
      <c r="G11" s="213"/>
    </row>
    <row r="12" spans="1:7" ht="17.100000000000001" customHeight="1" x14ac:dyDescent="0.25">
      <c r="A12" s="214">
        <v>7</v>
      </c>
      <c r="B12" s="111" t="s">
        <v>592</v>
      </c>
      <c r="C12" s="292">
        <v>0</v>
      </c>
      <c r="D12" s="292">
        <v>0</v>
      </c>
      <c r="E12" s="292"/>
      <c r="F12" s="114">
        <f t="shared" si="0"/>
        <v>0</v>
      </c>
      <c r="G12" s="213"/>
    </row>
    <row r="13" spans="1:7" ht="17.100000000000001" customHeight="1" x14ac:dyDescent="0.25">
      <c r="A13" s="214">
        <v>8</v>
      </c>
      <c r="B13" s="111" t="s">
        <v>593</v>
      </c>
      <c r="C13" s="292">
        <v>1600000</v>
      </c>
      <c r="D13" s="292">
        <v>1600000</v>
      </c>
      <c r="E13" s="292"/>
      <c r="F13" s="114">
        <f t="shared" si="0"/>
        <v>0</v>
      </c>
      <c r="G13" s="213"/>
    </row>
    <row r="14" spans="1:7" ht="17.100000000000001" customHeight="1" x14ac:dyDescent="0.25">
      <c r="A14" s="214">
        <v>9</v>
      </c>
      <c r="B14" s="111" t="s">
        <v>594</v>
      </c>
      <c r="C14" s="292">
        <v>0</v>
      </c>
      <c r="D14" s="292">
        <v>0</v>
      </c>
      <c r="E14" s="292"/>
      <c r="F14" s="114">
        <f t="shared" si="0"/>
        <v>0</v>
      </c>
      <c r="G14" s="213"/>
    </row>
    <row r="15" spans="1:7" ht="17.100000000000001" customHeight="1" x14ac:dyDescent="0.25">
      <c r="A15" s="214">
        <v>10</v>
      </c>
      <c r="B15" s="111" t="s">
        <v>595</v>
      </c>
      <c r="C15" s="292">
        <v>0</v>
      </c>
      <c r="D15" s="292">
        <v>0</v>
      </c>
      <c r="E15" s="292"/>
      <c r="F15" s="114">
        <f t="shared" si="0"/>
        <v>0</v>
      </c>
      <c r="G15" s="213"/>
    </row>
    <row r="16" spans="1:7" ht="17.100000000000001" customHeight="1" x14ac:dyDescent="0.25">
      <c r="A16" s="214">
        <v>11</v>
      </c>
      <c r="B16" s="111" t="s">
        <v>596</v>
      </c>
      <c r="C16" s="292">
        <v>0</v>
      </c>
      <c r="D16" s="292">
        <v>0</v>
      </c>
      <c r="E16" s="292"/>
      <c r="F16" s="114">
        <f t="shared" si="0"/>
        <v>0</v>
      </c>
      <c r="G16" s="213"/>
    </row>
    <row r="17" spans="1:7" ht="17.100000000000001" customHeight="1" x14ac:dyDescent="0.25">
      <c r="A17" s="214">
        <v>12</v>
      </c>
      <c r="B17" s="111" t="s">
        <v>597</v>
      </c>
      <c r="C17" s="292">
        <v>0</v>
      </c>
      <c r="D17" s="292">
        <v>0</v>
      </c>
      <c r="E17" s="292"/>
      <c r="F17" s="114">
        <f t="shared" si="0"/>
        <v>0</v>
      </c>
      <c r="G17" s="213"/>
    </row>
    <row r="18" spans="1:7" ht="17.100000000000001" customHeight="1" thickBot="1" x14ac:dyDescent="0.3">
      <c r="A18" s="215"/>
      <c r="B18" s="152"/>
      <c r="C18" s="709"/>
      <c r="D18" s="709"/>
      <c r="E18" s="152"/>
      <c r="F18" s="152"/>
      <c r="G18" s="216"/>
    </row>
    <row r="19" spans="1:7" ht="17.100000000000001" customHeight="1" thickBot="1" x14ac:dyDescent="0.3">
      <c r="A19" s="217"/>
      <c r="B19" s="172" t="s">
        <v>598</v>
      </c>
      <c r="C19" s="710">
        <f>SUM(C6:C17)</f>
        <v>1600000</v>
      </c>
      <c r="D19" s="710">
        <f>SUM(D6:D17)</f>
        <v>1600000</v>
      </c>
      <c r="E19" s="710">
        <f t="shared" ref="E19" si="1">SUM(E6:E17)</f>
        <v>0</v>
      </c>
      <c r="F19" s="710">
        <f>C19-D19</f>
        <v>0</v>
      </c>
      <c r="G19" s="218"/>
    </row>
    <row r="20" spans="1:7" ht="15.75" thickTop="1" x14ac:dyDescent="0.25"/>
    <row r="21" spans="1:7" x14ac:dyDescent="0.25">
      <c r="F21" s="806" t="s">
        <v>599</v>
      </c>
      <c r="G21" s="806"/>
    </row>
    <row r="22" spans="1:7" x14ac:dyDescent="0.25">
      <c r="A22" s="806" t="s">
        <v>603</v>
      </c>
      <c r="B22" s="806"/>
      <c r="C22" s="806"/>
    </row>
    <row r="23" spans="1:7" x14ac:dyDescent="0.25">
      <c r="A23" s="806" t="s">
        <v>574</v>
      </c>
      <c r="B23" s="806"/>
      <c r="C23" s="806"/>
      <c r="F23" s="806" t="s">
        <v>600</v>
      </c>
      <c r="G23" s="806"/>
    </row>
    <row r="24" spans="1:7" x14ac:dyDescent="0.25">
      <c r="A24" s="806" t="s">
        <v>575</v>
      </c>
      <c r="B24" s="806"/>
      <c r="C24" s="806"/>
      <c r="F24" s="806" t="s">
        <v>601</v>
      </c>
      <c r="G24" s="806"/>
    </row>
    <row r="25" spans="1:7" x14ac:dyDescent="0.25">
      <c r="A25" s="806" t="s">
        <v>576</v>
      </c>
      <c r="B25" s="806"/>
      <c r="C25" s="806"/>
    </row>
    <row r="29" spans="1:7" x14ac:dyDescent="0.25">
      <c r="F29" s="813" t="s">
        <v>552</v>
      </c>
      <c r="G29" s="813"/>
    </row>
    <row r="30" spans="1:7" x14ac:dyDescent="0.25">
      <c r="A30" s="806" t="s">
        <v>577</v>
      </c>
      <c r="B30" s="806"/>
      <c r="C30" s="806"/>
      <c r="F30" s="812" t="s">
        <v>602</v>
      </c>
      <c r="G30" s="812"/>
    </row>
    <row r="31" spans="1:7" x14ac:dyDescent="0.25">
      <c r="A31" s="805" t="s">
        <v>578</v>
      </c>
      <c r="B31" s="805"/>
      <c r="C31" s="805"/>
    </row>
  </sheetData>
  <mergeCells count="13">
    <mergeCell ref="A31:C31"/>
    <mergeCell ref="A24:C24"/>
    <mergeCell ref="F24:G24"/>
    <mergeCell ref="A25:C25"/>
    <mergeCell ref="F29:G29"/>
    <mergeCell ref="A30:C30"/>
    <mergeCell ref="F30:G30"/>
    <mergeCell ref="A1:G1"/>
    <mergeCell ref="A2:G2"/>
    <mergeCell ref="F21:G21"/>
    <mergeCell ref="A22:C22"/>
    <mergeCell ref="A23:C23"/>
    <mergeCell ref="F23:G23"/>
  </mergeCells>
  <pageMargins left="1.299212598425197" right="0.31496062992125984" top="0.74803149606299213" bottom="0.35433070866141736" header="0.31496062992125984" footer="0.31496062992125984"/>
  <pageSetup paperSize="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E24" sqref="E24"/>
    </sheetView>
  </sheetViews>
  <sheetFormatPr defaultRowHeight="15" x14ac:dyDescent="0.25"/>
  <cols>
    <col min="2" max="6" width="20.7109375" customWidth="1"/>
    <col min="7" max="7" width="39.85546875" customWidth="1"/>
  </cols>
  <sheetData>
    <row r="1" spans="1:7" ht="17.100000000000001" customHeight="1" x14ac:dyDescent="0.25">
      <c r="A1" s="809" t="s">
        <v>613</v>
      </c>
      <c r="B1" s="809"/>
      <c r="C1" s="809"/>
      <c r="D1" s="809"/>
      <c r="E1" s="809"/>
      <c r="F1" s="809"/>
      <c r="G1" s="809"/>
    </row>
    <row r="2" spans="1:7" ht="17.100000000000001" customHeight="1" x14ac:dyDescent="0.25">
      <c r="A2" s="809" t="s">
        <v>2</v>
      </c>
      <c r="B2" s="809"/>
      <c r="C2" s="809"/>
      <c r="D2" s="809"/>
      <c r="E2" s="809"/>
      <c r="F2" s="809"/>
      <c r="G2" s="809"/>
    </row>
    <row r="3" spans="1:7" ht="17.100000000000001" customHeight="1" thickBot="1" x14ac:dyDescent="0.3"/>
    <row r="4" spans="1:7" ht="60" customHeight="1" thickTop="1" x14ac:dyDescent="0.25">
      <c r="A4" s="209" t="s">
        <v>553</v>
      </c>
      <c r="B4" s="210" t="s">
        <v>580</v>
      </c>
      <c r="C4" s="210" t="s">
        <v>614</v>
      </c>
      <c r="D4" s="210" t="s">
        <v>615</v>
      </c>
      <c r="E4" s="210" t="s">
        <v>583</v>
      </c>
      <c r="F4" s="210" t="s">
        <v>584</v>
      </c>
      <c r="G4" s="211" t="s">
        <v>585</v>
      </c>
    </row>
    <row r="5" spans="1:7" ht="17.100000000000001" customHeight="1" x14ac:dyDescent="0.25">
      <c r="A5" s="212"/>
      <c r="B5" s="111"/>
      <c r="C5" s="111"/>
      <c r="D5" s="111"/>
      <c r="E5" s="111"/>
      <c r="F5" s="111"/>
      <c r="G5" s="213"/>
    </row>
    <row r="6" spans="1:7" ht="17.100000000000001" customHeight="1" x14ac:dyDescent="0.25">
      <c r="A6" s="214">
        <v>1</v>
      </c>
      <c r="B6" s="111" t="s">
        <v>586</v>
      </c>
      <c r="C6" s="292">
        <v>0</v>
      </c>
      <c r="D6" s="292">
        <f>C6</f>
        <v>0</v>
      </c>
      <c r="E6" s="292">
        <v>0</v>
      </c>
      <c r="F6" s="114">
        <f>C6-D6</f>
        <v>0</v>
      </c>
      <c r="G6" s="213"/>
    </row>
    <row r="7" spans="1:7" ht="17.100000000000001" customHeight="1" x14ac:dyDescent="0.25">
      <c r="A7" s="214">
        <v>2</v>
      </c>
      <c r="B7" s="111" t="s">
        <v>587</v>
      </c>
      <c r="C7" s="292">
        <v>1808397</v>
      </c>
      <c r="D7" s="292">
        <v>717488</v>
      </c>
      <c r="E7" s="292"/>
      <c r="F7" s="114">
        <f>C7-D7</f>
        <v>1090909</v>
      </c>
      <c r="G7" s="213"/>
    </row>
    <row r="8" spans="1:7" ht="17.100000000000001" customHeight="1" x14ac:dyDescent="0.25">
      <c r="A8" s="214">
        <v>3</v>
      </c>
      <c r="B8" s="111" t="s">
        <v>588</v>
      </c>
      <c r="C8" s="292">
        <v>0</v>
      </c>
      <c r="D8" s="292">
        <v>1090909</v>
      </c>
      <c r="E8" s="292"/>
      <c r="F8" s="114">
        <f>F7+C8-D8</f>
        <v>0</v>
      </c>
      <c r="G8" s="213"/>
    </row>
    <row r="9" spans="1:7" ht="17.100000000000001" customHeight="1" x14ac:dyDescent="0.25">
      <c r="A9" s="214">
        <v>4</v>
      </c>
      <c r="B9" s="111" t="s">
        <v>589</v>
      </c>
      <c r="C9" s="292">
        <v>1461362</v>
      </c>
      <c r="D9" s="292">
        <v>0</v>
      </c>
      <c r="E9" s="292"/>
      <c r="F9" s="114">
        <f t="shared" ref="F9:F17" si="0">F8+C9-D9</f>
        <v>1461362</v>
      </c>
      <c r="G9" s="213"/>
    </row>
    <row r="10" spans="1:7" ht="17.100000000000001" customHeight="1" x14ac:dyDescent="0.25">
      <c r="A10" s="214">
        <v>5</v>
      </c>
      <c r="B10" s="111" t="s">
        <v>590</v>
      </c>
      <c r="C10" s="292">
        <v>271023</v>
      </c>
      <c r="D10" s="292">
        <v>0</v>
      </c>
      <c r="E10" s="292"/>
      <c r="F10" s="114">
        <f t="shared" si="0"/>
        <v>1732385</v>
      </c>
      <c r="G10" s="213"/>
    </row>
    <row r="11" spans="1:7" ht="17.100000000000001" customHeight="1" x14ac:dyDescent="0.25">
      <c r="A11" s="214">
        <v>6</v>
      </c>
      <c r="B11" s="111" t="s">
        <v>591</v>
      </c>
      <c r="C11" s="292">
        <v>0</v>
      </c>
      <c r="D11" s="292">
        <v>0</v>
      </c>
      <c r="E11" s="292"/>
      <c r="F11" s="114">
        <f t="shared" si="0"/>
        <v>1732385</v>
      </c>
      <c r="G11" s="213"/>
    </row>
    <row r="12" spans="1:7" ht="17.100000000000001" customHeight="1" x14ac:dyDescent="0.25">
      <c r="A12" s="214">
        <v>7</v>
      </c>
      <c r="B12" s="111" t="s">
        <v>592</v>
      </c>
      <c r="C12" s="292">
        <v>0</v>
      </c>
      <c r="D12" s="292">
        <v>0</v>
      </c>
      <c r="E12" s="292"/>
      <c r="F12" s="114">
        <f t="shared" si="0"/>
        <v>1732385</v>
      </c>
      <c r="G12" s="213"/>
    </row>
    <row r="13" spans="1:7" ht="17.100000000000001" customHeight="1" x14ac:dyDescent="0.25">
      <c r="A13" s="214">
        <v>8</v>
      </c>
      <c r="B13" s="111" t="s">
        <v>593</v>
      </c>
      <c r="C13" s="292">
        <v>8000000</v>
      </c>
      <c r="D13" s="292">
        <v>8000000</v>
      </c>
      <c r="E13" s="292"/>
      <c r="F13" s="114">
        <f t="shared" si="0"/>
        <v>1732385</v>
      </c>
      <c r="G13" s="213"/>
    </row>
    <row r="14" spans="1:7" ht="17.100000000000001" customHeight="1" x14ac:dyDescent="0.25">
      <c r="A14" s="214">
        <v>9</v>
      </c>
      <c r="B14" s="111" t="s">
        <v>594</v>
      </c>
      <c r="C14" s="292">
        <v>0</v>
      </c>
      <c r="D14" s="292">
        <v>0</v>
      </c>
      <c r="E14" s="292"/>
      <c r="F14" s="114">
        <f t="shared" si="0"/>
        <v>1732385</v>
      </c>
      <c r="G14" s="213"/>
    </row>
    <row r="15" spans="1:7" ht="17.100000000000001" customHeight="1" x14ac:dyDescent="0.25">
      <c r="A15" s="214">
        <v>10</v>
      </c>
      <c r="B15" s="111" t="s">
        <v>595</v>
      </c>
      <c r="C15" s="292">
        <v>0</v>
      </c>
      <c r="D15" s="292">
        <v>0</v>
      </c>
      <c r="E15" s="292"/>
      <c r="F15" s="114">
        <f t="shared" si="0"/>
        <v>1732385</v>
      </c>
      <c r="G15" s="213"/>
    </row>
    <row r="16" spans="1:7" ht="17.100000000000001" customHeight="1" x14ac:dyDescent="0.25">
      <c r="A16" s="214">
        <v>11</v>
      </c>
      <c r="B16" s="111" t="s">
        <v>596</v>
      </c>
      <c r="C16" s="292">
        <v>0</v>
      </c>
      <c r="D16" s="292">
        <v>0</v>
      </c>
      <c r="E16" s="292"/>
      <c r="F16" s="114">
        <f t="shared" si="0"/>
        <v>1732385</v>
      </c>
      <c r="G16" s="213"/>
    </row>
    <row r="17" spans="1:7" ht="17.100000000000001" customHeight="1" x14ac:dyDescent="0.25">
      <c r="A17" s="214">
        <v>12</v>
      </c>
      <c r="B17" s="111" t="s">
        <v>597</v>
      </c>
      <c r="C17" s="292">
        <v>829550</v>
      </c>
      <c r="D17" s="292">
        <v>2561935</v>
      </c>
      <c r="E17" s="292"/>
      <c r="F17" s="114">
        <f t="shared" si="0"/>
        <v>0</v>
      </c>
      <c r="G17" s="213"/>
    </row>
    <row r="18" spans="1:7" ht="17.100000000000001" customHeight="1" thickBot="1" x14ac:dyDescent="0.3">
      <c r="A18" s="215"/>
      <c r="B18" s="152"/>
      <c r="C18" s="709"/>
      <c r="D18" s="709"/>
      <c r="E18" s="152"/>
      <c r="F18" s="152"/>
      <c r="G18" s="216"/>
    </row>
    <row r="19" spans="1:7" ht="17.100000000000001" customHeight="1" thickBot="1" x14ac:dyDescent="0.3">
      <c r="A19" s="217"/>
      <c r="B19" s="172" t="s">
        <v>598</v>
      </c>
      <c r="C19" s="710">
        <f>SUM(C6:C17)</f>
        <v>12370332</v>
      </c>
      <c r="D19" s="710">
        <f>SUM(D6:D17)</f>
        <v>12370332</v>
      </c>
      <c r="E19" s="710">
        <f t="shared" ref="E19" si="1">SUM(E6:E17)</f>
        <v>0</v>
      </c>
      <c r="F19" s="710">
        <f>C19-D19</f>
        <v>0</v>
      </c>
      <c r="G19" s="218"/>
    </row>
    <row r="20" spans="1:7" ht="14.1" customHeight="1" thickTop="1" x14ac:dyDescent="0.25"/>
    <row r="21" spans="1:7" ht="14.1" customHeight="1" x14ac:dyDescent="0.25">
      <c r="F21" s="806" t="s">
        <v>599</v>
      </c>
      <c r="G21" s="806"/>
    </row>
    <row r="22" spans="1:7" ht="14.1" customHeight="1" x14ac:dyDescent="0.25">
      <c r="A22" s="806" t="s">
        <v>603</v>
      </c>
      <c r="B22" s="806"/>
      <c r="C22" s="806"/>
    </row>
    <row r="23" spans="1:7" ht="14.1" customHeight="1" x14ac:dyDescent="0.25">
      <c r="A23" s="806" t="s">
        <v>574</v>
      </c>
      <c r="B23" s="806"/>
      <c r="C23" s="806"/>
      <c r="F23" s="806" t="s">
        <v>600</v>
      </c>
      <c r="G23" s="806"/>
    </row>
    <row r="24" spans="1:7" ht="14.1" customHeight="1" x14ac:dyDescent="0.25">
      <c r="A24" s="806" t="s">
        <v>575</v>
      </c>
      <c r="B24" s="806"/>
      <c r="C24" s="806"/>
      <c r="F24" s="806" t="s">
        <v>601</v>
      </c>
      <c r="G24" s="806"/>
    </row>
    <row r="25" spans="1:7" ht="14.1" customHeight="1" x14ac:dyDescent="0.25">
      <c r="A25" s="806" t="s">
        <v>576</v>
      </c>
      <c r="B25" s="806"/>
      <c r="C25" s="806"/>
    </row>
    <row r="26" spans="1:7" ht="14.1" customHeight="1" x14ac:dyDescent="0.25"/>
    <row r="27" spans="1:7" ht="14.1" customHeight="1" x14ac:dyDescent="0.25"/>
    <row r="28" spans="1:7" ht="14.1" customHeight="1" x14ac:dyDescent="0.25"/>
    <row r="29" spans="1:7" ht="14.1" customHeight="1" x14ac:dyDescent="0.25">
      <c r="F29" s="813" t="s">
        <v>552</v>
      </c>
      <c r="G29" s="813"/>
    </row>
    <row r="30" spans="1:7" ht="14.1" customHeight="1" x14ac:dyDescent="0.25">
      <c r="A30" s="806" t="s">
        <v>577</v>
      </c>
      <c r="B30" s="806"/>
      <c r="C30" s="806"/>
      <c r="F30" s="812" t="s">
        <v>602</v>
      </c>
      <c r="G30" s="812"/>
    </row>
    <row r="31" spans="1:7" ht="14.1" customHeight="1" x14ac:dyDescent="0.25">
      <c r="A31" s="805" t="s">
        <v>578</v>
      </c>
      <c r="B31" s="805"/>
      <c r="C31" s="805"/>
    </row>
  </sheetData>
  <mergeCells count="13">
    <mergeCell ref="A31:C31"/>
    <mergeCell ref="A24:C24"/>
    <mergeCell ref="F24:G24"/>
    <mergeCell ref="A25:C25"/>
    <mergeCell ref="F29:G29"/>
    <mergeCell ref="A30:C30"/>
    <mergeCell ref="F30:G30"/>
    <mergeCell ref="A1:G1"/>
    <mergeCell ref="A2:G2"/>
    <mergeCell ref="F21:G21"/>
    <mergeCell ref="A22:C22"/>
    <mergeCell ref="A23:C23"/>
    <mergeCell ref="F23:G23"/>
  </mergeCells>
  <pageMargins left="1.299212598425197" right="0.31496062992125984" top="0.74803149606299213" bottom="0.35433070866141736" header="0.31496062992125984" footer="0.31496062992125984"/>
  <pageSetup paperSize="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15" sqref="E15"/>
    </sheetView>
  </sheetViews>
  <sheetFormatPr defaultRowHeight="15" x14ac:dyDescent="0.25"/>
  <cols>
    <col min="2" max="2" width="20.7109375" customWidth="1"/>
    <col min="3" max="3" width="29.7109375" customWidth="1"/>
    <col min="4" max="4" width="27" customWidth="1"/>
    <col min="5" max="5" width="25.7109375" customWidth="1"/>
    <col min="6" max="6" width="36.85546875" customWidth="1"/>
  </cols>
  <sheetData>
    <row r="1" spans="1:6" ht="17.100000000000001" customHeight="1" x14ac:dyDescent="0.25">
      <c r="A1" s="809" t="s">
        <v>616</v>
      </c>
      <c r="B1" s="809"/>
      <c r="C1" s="809"/>
      <c r="D1" s="809"/>
      <c r="E1" s="809"/>
      <c r="F1" s="809"/>
    </row>
    <row r="2" spans="1:6" ht="17.100000000000001" customHeight="1" x14ac:dyDescent="0.25">
      <c r="A2" s="809" t="s">
        <v>2</v>
      </c>
      <c r="B2" s="809"/>
      <c r="C2" s="809"/>
      <c r="D2" s="809"/>
      <c r="E2" s="809"/>
      <c r="F2" s="809"/>
    </row>
    <row r="3" spans="1:6" ht="17.100000000000001" customHeight="1" thickBot="1" x14ac:dyDescent="0.3"/>
    <row r="4" spans="1:6" ht="41.25" customHeight="1" thickTop="1" x14ac:dyDescent="0.25">
      <c r="A4" s="209" t="s">
        <v>553</v>
      </c>
      <c r="B4" s="210" t="s">
        <v>580</v>
      </c>
      <c r="C4" s="210" t="s">
        <v>617</v>
      </c>
      <c r="D4" s="210" t="s">
        <v>618</v>
      </c>
      <c r="E4" s="210" t="s">
        <v>584</v>
      </c>
      <c r="F4" s="211" t="s">
        <v>585</v>
      </c>
    </row>
    <row r="5" spans="1:6" ht="17.100000000000001" customHeight="1" x14ac:dyDescent="0.25">
      <c r="A5" s="212"/>
      <c r="B5" s="111"/>
      <c r="C5" s="111"/>
      <c r="D5" s="111"/>
      <c r="E5" s="111"/>
      <c r="F5" s="213"/>
    </row>
    <row r="6" spans="1:6" ht="17.100000000000001" customHeight="1" x14ac:dyDescent="0.25">
      <c r="A6" s="214">
        <v>1</v>
      </c>
      <c r="B6" s="111" t="s">
        <v>586</v>
      </c>
      <c r="C6" s="292">
        <v>0</v>
      </c>
      <c r="D6" s="292">
        <f>C6</f>
        <v>0</v>
      </c>
      <c r="E6" s="292">
        <v>0</v>
      </c>
      <c r="F6" s="114">
        <f>C6-D6</f>
        <v>0</v>
      </c>
    </row>
    <row r="7" spans="1:6" ht="17.100000000000001" customHeight="1" x14ac:dyDescent="0.25">
      <c r="A7" s="214">
        <v>2</v>
      </c>
      <c r="B7" s="111" t="s">
        <v>587</v>
      </c>
      <c r="C7" s="292">
        <v>51000</v>
      </c>
      <c r="D7" s="292">
        <v>51000</v>
      </c>
      <c r="E7" s="292"/>
      <c r="F7" s="114">
        <f>C7-D7</f>
        <v>0</v>
      </c>
    </row>
    <row r="8" spans="1:6" ht="17.100000000000001" customHeight="1" x14ac:dyDescent="0.25">
      <c r="A8" s="214">
        <v>3</v>
      </c>
      <c r="B8" s="111" t="s">
        <v>588</v>
      </c>
      <c r="C8" s="292">
        <v>0</v>
      </c>
      <c r="D8" s="292">
        <v>0</v>
      </c>
      <c r="E8" s="292"/>
      <c r="F8" s="114">
        <f>F7+C8-D8</f>
        <v>0</v>
      </c>
    </row>
    <row r="9" spans="1:6" ht="17.100000000000001" customHeight="1" x14ac:dyDescent="0.25">
      <c r="A9" s="214">
        <v>4</v>
      </c>
      <c r="B9" s="111" t="s">
        <v>589</v>
      </c>
      <c r="C9" s="292">
        <v>0</v>
      </c>
      <c r="D9" s="292">
        <v>0</v>
      </c>
      <c r="E9" s="292"/>
      <c r="F9" s="114">
        <f t="shared" ref="F9:F17" si="0">F8+C9-D9</f>
        <v>0</v>
      </c>
    </row>
    <row r="10" spans="1:6" ht="17.100000000000001" customHeight="1" x14ac:dyDescent="0.25">
      <c r="A10" s="214">
        <v>5</v>
      </c>
      <c r="B10" s="111" t="s">
        <v>590</v>
      </c>
      <c r="C10" s="292">
        <v>24242</v>
      </c>
      <c r="D10" s="292">
        <v>24242</v>
      </c>
      <c r="E10" s="292"/>
      <c r="F10" s="114">
        <f t="shared" si="0"/>
        <v>0</v>
      </c>
    </row>
    <row r="11" spans="1:6" ht="17.100000000000001" customHeight="1" x14ac:dyDescent="0.25">
      <c r="A11" s="214">
        <v>6</v>
      </c>
      <c r="B11" s="111" t="s">
        <v>591</v>
      </c>
      <c r="C11" s="292">
        <v>0</v>
      </c>
      <c r="D11" s="292">
        <v>0</v>
      </c>
      <c r="E11" s="292"/>
      <c r="F11" s="114">
        <f t="shared" si="0"/>
        <v>0</v>
      </c>
    </row>
    <row r="12" spans="1:6" ht="17.100000000000001" customHeight="1" x14ac:dyDescent="0.25">
      <c r="A12" s="214">
        <v>7</v>
      </c>
      <c r="B12" s="111" t="s">
        <v>592</v>
      </c>
      <c r="C12" s="292">
        <v>0</v>
      </c>
      <c r="D12" s="292">
        <v>0</v>
      </c>
      <c r="E12" s="292"/>
      <c r="F12" s="114">
        <f t="shared" si="0"/>
        <v>0</v>
      </c>
    </row>
    <row r="13" spans="1:6" ht="17.100000000000001" customHeight="1" x14ac:dyDescent="0.25">
      <c r="A13" s="214">
        <v>8</v>
      </c>
      <c r="B13" s="111" t="s">
        <v>593</v>
      </c>
      <c r="C13" s="292">
        <v>0</v>
      </c>
      <c r="D13" s="292">
        <v>0</v>
      </c>
      <c r="E13" s="292"/>
      <c r="F13" s="114">
        <f t="shared" si="0"/>
        <v>0</v>
      </c>
    </row>
    <row r="14" spans="1:6" ht="17.100000000000001" customHeight="1" x14ac:dyDescent="0.25">
      <c r="A14" s="214">
        <v>9</v>
      </c>
      <c r="B14" s="111" t="s">
        <v>594</v>
      </c>
      <c r="C14" s="292">
        <v>52980</v>
      </c>
      <c r="D14" s="292">
        <v>52980</v>
      </c>
      <c r="E14" s="292"/>
      <c r="F14" s="114">
        <f t="shared" si="0"/>
        <v>0</v>
      </c>
    </row>
    <row r="15" spans="1:6" ht="17.100000000000001" customHeight="1" x14ac:dyDescent="0.25">
      <c r="A15" s="214">
        <v>10</v>
      </c>
      <c r="B15" s="111" t="s">
        <v>595</v>
      </c>
      <c r="C15" s="292">
        <v>0</v>
      </c>
      <c r="D15" s="292">
        <v>0</v>
      </c>
      <c r="E15" s="292"/>
      <c r="F15" s="114">
        <f t="shared" si="0"/>
        <v>0</v>
      </c>
    </row>
    <row r="16" spans="1:6" ht="17.100000000000001" customHeight="1" x14ac:dyDescent="0.25">
      <c r="A16" s="214">
        <v>11</v>
      </c>
      <c r="B16" s="111" t="s">
        <v>596</v>
      </c>
      <c r="C16" s="292">
        <v>32460</v>
      </c>
      <c r="D16" s="292">
        <v>32460</v>
      </c>
      <c r="E16" s="292"/>
      <c r="F16" s="114">
        <f t="shared" si="0"/>
        <v>0</v>
      </c>
    </row>
    <row r="17" spans="1:6" ht="17.100000000000001" customHeight="1" x14ac:dyDescent="0.25">
      <c r="A17" s="214">
        <v>12</v>
      </c>
      <c r="B17" s="111" t="s">
        <v>597</v>
      </c>
      <c r="C17" s="292">
        <v>63798</v>
      </c>
      <c r="D17" s="292">
        <v>63798</v>
      </c>
      <c r="E17" s="292"/>
      <c r="F17" s="114">
        <f t="shared" si="0"/>
        <v>0</v>
      </c>
    </row>
    <row r="18" spans="1:6" ht="17.100000000000001" customHeight="1" thickBot="1" x14ac:dyDescent="0.3">
      <c r="A18" s="215"/>
      <c r="B18" s="152"/>
      <c r="C18" s="709"/>
      <c r="D18" s="709"/>
      <c r="E18" s="152"/>
      <c r="F18" s="152"/>
    </row>
    <row r="19" spans="1:6" ht="17.100000000000001" customHeight="1" thickBot="1" x14ac:dyDescent="0.3">
      <c r="A19" s="217"/>
      <c r="B19" s="172" t="s">
        <v>598</v>
      </c>
      <c r="C19" s="710">
        <f>SUM(C6:C17)</f>
        <v>224480</v>
      </c>
      <c r="D19" s="710">
        <f>SUM(D6:D17)</f>
        <v>224480</v>
      </c>
      <c r="E19" s="710">
        <f t="shared" ref="E19" si="1">SUM(E6:E17)</f>
        <v>0</v>
      </c>
      <c r="F19" s="710">
        <f>C19-D19</f>
        <v>0</v>
      </c>
    </row>
    <row r="20" spans="1:6" ht="14.1" customHeight="1" thickTop="1" x14ac:dyDescent="0.25"/>
    <row r="21" spans="1:6" ht="14.1" customHeight="1" x14ac:dyDescent="0.25">
      <c r="E21" s="806" t="s">
        <v>599</v>
      </c>
      <c r="F21" s="806"/>
    </row>
    <row r="22" spans="1:6" ht="14.1" customHeight="1" x14ac:dyDescent="0.25">
      <c r="A22" s="806" t="s">
        <v>603</v>
      </c>
      <c r="B22" s="806"/>
      <c r="C22" s="806"/>
    </row>
    <row r="23" spans="1:6" ht="14.1" customHeight="1" x14ac:dyDescent="0.25">
      <c r="A23" s="806" t="s">
        <v>574</v>
      </c>
      <c r="B23" s="806"/>
      <c r="C23" s="806"/>
      <c r="E23" s="806" t="s">
        <v>600</v>
      </c>
      <c r="F23" s="806"/>
    </row>
    <row r="24" spans="1:6" ht="14.1" customHeight="1" x14ac:dyDescent="0.25">
      <c r="A24" s="806" t="s">
        <v>575</v>
      </c>
      <c r="B24" s="806"/>
      <c r="C24" s="806"/>
      <c r="E24" s="806" t="s">
        <v>601</v>
      </c>
      <c r="F24" s="806"/>
    </row>
    <row r="25" spans="1:6" ht="14.1" customHeight="1" x14ac:dyDescent="0.25">
      <c r="A25" s="806" t="s">
        <v>576</v>
      </c>
      <c r="B25" s="806"/>
      <c r="C25" s="806"/>
    </row>
    <row r="26" spans="1:6" ht="14.1" customHeight="1" x14ac:dyDescent="0.25"/>
    <row r="27" spans="1:6" ht="14.1" customHeight="1" x14ac:dyDescent="0.25"/>
    <row r="28" spans="1:6" ht="14.1" customHeight="1" x14ac:dyDescent="0.25"/>
    <row r="29" spans="1:6" ht="14.1" customHeight="1" x14ac:dyDescent="0.25">
      <c r="E29" s="813" t="s">
        <v>552</v>
      </c>
      <c r="F29" s="813"/>
    </row>
    <row r="30" spans="1:6" ht="14.1" customHeight="1" x14ac:dyDescent="0.25">
      <c r="A30" s="806" t="s">
        <v>577</v>
      </c>
      <c r="B30" s="806"/>
      <c r="C30" s="806"/>
      <c r="E30" s="812" t="s">
        <v>628</v>
      </c>
      <c r="F30" s="812"/>
    </row>
    <row r="31" spans="1:6" ht="14.1" customHeight="1" x14ac:dyDescent="0.25">
      <c r="A31" s="805" t="s">
        <v>578</v>
      </c>
      <c r="B31" s="805"/>
      <c r="C31" s="805"/>
    </row>
  </sheetData>
  <mergeCells count="13">
    <mergeCell ref="A31:C31"/>
    <mergeCell ref="A24:C24"/>
    <mergeCell ref="E24:F24"/>
    <mergeCell ref="A25:C25"/>
    <mergeCell ref="E29:F29"/>
    <mergeCell ref="A30:C30"/>
    <mergeCell ref="E30:F30"/>
    <mergeCell ref="A1:F1"/>
    <mergeCell ref="A2:F2"/>
    <mergeCell ref="E21:F21"/>
    <mergeCell ref="A22:C22"/>
    <mergeCell ref="A23:C23"/>
    <mergeCell ref="E23:F23"/>
  </mergeCells>
  <pageMargins left="1.299212598425197" right="0.31496062992125984" top="0.74803149606299213" bottom="0.35433070866141736" header="0.31496062992125984" footer="0.31496062992125984"/>
  <pageSetup paperSize="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E19" sqref="E19"/>
    </sheetView>
  </sheetViews>
  <sheetFormatPr defaultRowHeight="15" x14ac:dyDescent="0.25"/>
  <cols>
    <col min="1" max="1" width="7.140625" customWidth="1"/>
    <col min="2" max="2" width="26.5703125" customWidth="1"/>
    <col min="3" max="4" width="15.7109375" customWidth="1"/>
    <col min="5" max="5" width="19.5703125" customWidth="1"/>
    <col min="6" max="8" width="15.7109375" customWidth="1"/>
    <col min="9" max="9" width="20.5703125" customWidth="1"/>
    <col min="10" max="10" width="4.5703125" customWidth="1"/>
  </cols>
  <sheetData>
    <row r="1" spans="1:9" ht="15.75" x14ac:dyDescent="0.25">
      <c r="A1" s="809" t="s">
        <v>619</v>
      </c>
      <c r="B1" s="809"/>
      <c r="C1" s="809"/>
      <c r="D1" s="809"/>
      <c r="E1" s="809"/>
      <c r="F1" s="809"/>
      <c r="G1" s="809"/>
      <c r="H1" s="809"/>
      <c r="I1" s="809"/>
    </row>
    <row r="2" spans="1:9" ht="15.75" x14ac:dyDescent="0.25">
      <c r="A2" s="809" t="s">
        <v>620</v>
      </c>
      <c r="B2" s="809"/>
      <c r="C2" s="809"/>
      <c r="D2" s="809"/>
      <c r="E2" s="809"/>
      <c r="F2" s="809"/>
      <c r="G2" s="809"/>
      <c r="H2" s="809"/>
      <c r="I2" s="809"/>
    </row>
    <row r="3" spans="1:9" ht="15.75" x14ac:dyDescent="0.25">
      <c r="A3" s="809" t="s">
        <v>2</v>
      </c>
      <c r="B3" s="809"/>
      <c r="C3" s="809"/>
      <c r="D3" s="809"/>
      <c r="E3" s="809"/>
      <c r="F3" s="809"/>
      <c r="G3" s="809"/>
      <c r="H3" s="809"/>
      <c r="I3" s="809"/>
    </row>
    <row r="4" spans="1:9" ht="15.75" thickBot="1" x14ac:dyDescent="0.3"/>
    <row r="5" spans="1:9" ht="33" customHeight="1" thickBot="1" x14ac:dyDescent="0.3">
      <c r="A5" s="225" t="s">
        <v>553</v>
      </c>
      <c r="B5" s="226" t="s">
        <v>621</v>
      </c>
      <c r="C5" s="226" t="s">
        <v>622</v>
      </c>
      <c r="D5" s="226" t="s">
        <v>623</v>
      </c>
      <c r="E5" s="226" t="s">
        <v>624</v>
      </c>
      <c r="F5" s="226" t="s">
        <v>625</v>
      </c>
      <c r="G5" s="226" t="s">
        <v>627</v>
      </c>
      <c r="H5" s="226" t="s">
        <v>626</v>
      </c>
      <c r="I5" s="227" t="s">
        <v>585</v>
      </c>
    </row>
    <row r="6" spans="1:9" ht="17.100000000000001" customHeight="1" x14ac:dyDescent="0.25">
      <c r="A6" s="223"/>
      <c r="B6" s="133"/>
      <c r="C6" s="133"/>
      <c r="D6" s="133"/>
      <c r="E6" s="133"/>
      <c r="F6" s="133"/>
      <c r="G6" s="133"/>
      <c r="H6" s="133"/>
      <c r="I6" s="224"/>
    </row>
    <row r="7" spans="1:9" ht="17.100000000000001" customHeight="1" x14ac:dyDescent="0.25">
      <c r="A7" s="109">
        <v>1</v>
      </c>
      <c r="B7" s="111" t="s">
        <v>719</v>
      </c>
      <c r="C7" s="292">
        <v>23195000</v>
      </c>
      <c r="D7" s="292">
        <f>5820000+15807000</f>
        <v>21627000</v>
      </c>
      <c r="E7" s="292"/>
      <c r="F7" s="111"/>
      <c r="G7" s="111"/>
      <c r="H7" s="111"/>
      <c r="I7" s="220"/>
    </row>
    <row r="8" spans="1:9" ht="17.100000000000001" customHeight="1" x14ac:dyDescent="0.25">
      <c r="A8" s="111"/>
      <c r="B8" s="111" t="s">
        <v>720</v>
      </c>
      <c r="C8" s="292"/>
      <c r="D8" s="292"/>
      <c r="E8" s="292"/>
      <c r="F8" s="111"/>
      <c r="G8" s="111"/>
      <c r="H8" s="111"/>
      <c r="I8" s="220"/>
    </row>
    <row r="9" spans="1:9" ht="17.100000000000001" customHeight="1" x14ac:dyDescent="0.25">
      <c r="A9" s="109">
        <v>2</v>
      </c>
      <c r="B9" s="111" t="s">
        <v>719</v>
      </c>
      <c r="C9" s="292">
        <v>61450000</v>
      </c>
      <c r="D9" s="292">
        <f>26100000+33853000</f>
        <v>59953000</v>
      </c>
      <c r="E9" s="292"/>
      <c r="F9" s="111"/>
      <c r="G9" s="111"/>
      <c r="H9" s="111"/>
      <c r="I9" s="220"/>
    </row>
    <row r="10" spans="1:9" ht="17.100000000000001" customHeight="1" x14ac:dyDescent="0.25">
      <c r="A10" s="111"/>
      <c r="B10" s="111" t="s">
        <v>721</v>
      </c>
      <c r="C10" s="111"/>
      <c r="D10" s="111"/>
      <c r="E10" s="111"/>
      <c r="F10" s="111"/>
      <c r="G10" s="111"/>
      <c r="H10" s="111"/>
      <c r="I10" s="220"/>
    </row>
    <row r="11" spans="1:9" ht="17.100000000000001" customHeight="1" thickBot="1" x14ac:dyDescent="0.3">
      <c r="A11" s="154"/>
      <c r="B11" s="154"/>
      <c r="C11" s="154"/>
      <c r="D11" s="154"/>
      <c r="E11" s="154"/>
      <c r="F11" s="154"/>
      <c r="G11" s="154"/>
      <c r="H11" s="154"/>
      <c r="I11" s="222"/>
    </row>
    <row r="12" spans="1:9" ht="17.100000000000001" customHeight="1" x14ac:dyDescent="0.25">
      <c r="A12" s="133"/>
      <c r="B12" s="133" t="s">
        <v>722</v>
      </c>
      <c r="C12" s="294">
        <f>SUM(C7:C10)</f>
        <v>84645000</v>
      </c>
      <c r="D12" s="294">
        <f>SUM(D7:D10)</f>
        <v>81580000</v>
      </c>
      <c r="E12" s="133" t="s">
        <v>723</v>
      </c>
      <c r="F12" s="296" t="s">
        <v>724</v>
      </c>
      <c r="G12" s="295">
        <v>81580000</v>
      </c>
      <c r="H12" s="295">
        <v>4079000</v>
      </c>
      <c r="I12" s="224"/>
    </row>
    <row r="13" spans="1:9" ht="17.100000000000001" customHeight="1" x14ac:dyDescent="0.25">
      <c r="A13" s="219"/>
      <c r="B13" s="111"/>
      <c r="C13" s="111"/>
      <c r="D13" s="111"/>
      <c r="E13" s="111"/>
      <c r="F13" s="111"/>
      <c r="G13" s="111"/>
      <c r="H13" s="111"/>
      <c r="I13" s="220"/>
    </row>
    <row r="14" spans="1:9" ht="17.100000000000001" customHeight="1" x14ac:dyDescent="0.25">
      <c r="A14" s="219"/>
      <c r="B14" s="111"/>
      <c r="C14" s="111"/>
      <c r="D14" s="111"/>
      <c r="E14" s="111"/>
      <c r="F14" s="111"/>
      <c r="G14" s="111"/>
      <c r="H14" s="111"/>
      <c r="I14" s="220"/>
    </row>
    <row r="15" spans="1:9" ht="17.100000000000001" customHeight="1" x14ac:dyDescent="0.25">
      <c r="A15" s="219"/>
      <c r="B15" s="111"/>
      <c r="C15" s="111"/>
      <c r="D15" s="111"/>
      <c r="E15" s="111"/>
      <c r="F15" s="111"/>
      <c r="G15" s="111"/>
      <c r="H15" s="111"/>
      <c r="I15" s="220"/>
    </row>
    <row r="16" spans="1:9" ht="17.100000000000001" customHeight="1" x14ac:dyDescent="0.25">
      <c r="A16" s="219"/>
      <c r="B16" s="111"/>
      <c r="C16" s="111"/>
      <c r="D16" s="111"/>
      <c r="E16" s="111"/>
      <c r="F16" s="111"/>
      <c r="G16" s="111"/>
      <c r="H16" s="111"/>
      <c r="I16" s="220"/>
    </row>
    <row r="17" spans="1:9" ht="17.100000000000001" customHeight="1" x14ac:dyDescent="0.25">
      <c r="A17" s="219"/>
      <c r="B17" s="111"/>
      <c r="C17" s="111"/>
      <c r="D17" s="111"/>
      <c r="E17" s="111"/>
      <c r="F17" s="111"/>
      <c r="G17" s="111"/>
      <c r="H17" s="111"/>
      <c r="I17" s="220"/>
    </row>
    <row r="18" spans="1:9" ht="17.100000000000001" customHeight="1" x14ac:dyDescent="0.25">
      <c r="A18" s="219"/>
      <c r="B18" s="111"/>
      <c r="C18" s="111"/>
      <c r="D18" s="111"/>
      <c r="E18" s="111"/>
      <c r="F18" s="111"/>
      <c r="G18" s="111"/>
      <c r="H18" s="111"/>
      <c r="I18" s="220"/>
    </row>
    <row r="19" spans="1:9" ht="17.100000000000001" customHeight="1" x14ac:dyDescent="0.25">
      <c r="A19" s="219"/>
      <c r="B19" s="111"/>
      <c r="C19" s="111"/>
      <c r="D19" s="111"/>
      <c r="E19" s="111"/>
      <c r="F19" s="111"/>
      <c r="G19" s="111"/>
      <c r="H19" s="111"/>
      <c r="I19" s="220"/>
    </row>
    <row r="20" spans="1:9" ht="17.100000000000001" customHeight="1" x14ac:dyDescent="0.25">
      <c r="A20" s="219"/>
      <c r="B20" s="111"/>
      <c r="C20" s="111"/>
      <c r="D20" s="111"/>
      <c r="E20" s="111"/>
      <c r="F20" s="111"/>
      <c r="G20" s="111"/>
      <c r="H20" s="111"/>
      <c r="I20" s="220"/>
    </row>
    <row r="21" spans="1:9" ht="17.100000000000001" customHeight="1" thickBot="1" x14ac:dyDescent="0.3">
      <c r="A21" s="221"/>
      <c r="B21" s="154"/>
      <c r="C21" s="154"/>
      <c r="D21" s="154"/>
      <c r="E21" s="154"/>
      <c r="F21" s="154"/>
      <c r="G21" s="154"/>
      <c r="H21" s="154"/>
      <c r="I21" s="222"/>
    </row>
    <row r="23" spans="1:9" x14ac:dyDescent="0.25">
      <c r="A23" s="806" t="s">
        <v>603</v>
      </c>
      <c r="B23" s="806"/>
      <c r="C23" s="806"/>
      <c r="G23" s="806" t="s">
        <v>599</v>
      </c>
      <c r="H23" s="806"/>
    </row>
    <row r="24" spans="1:9" x14ac:dyDescent="0.25">
      <c r="A24" s="806" t="s">
        <v>574</v>
      </c>
      <c r="B24" s="806"/>
      <c r="C24" s="806"/>
    </row>
    <row r="25" spans="1:9" x14ac:dyDescent="0.25">
      <c r="A25" s="806" t="s">
        <v>575</v>
      </c>
      <c r="B25" s="806"/>
      <c r="C25" s="806"/>
      <c r="G25" s="806" t="s">
        <v>629</v>
      </c>
      <c r="H25" s="806"/>
    </row>
    <row r="26" spans="1:9" x14ac:dyDescent="0.25">
      <c r="A26" s="806" t="s">
        <v>576</v>
      </c>
      <c r="B26" s="806"/>
      <c r="C26" s="806"/>
      <c r="G26" s="806" t="s">
        <v>601</v>
      </c>
      <c r="H26" s="806"/>
    </row>
    <row r="31" spans="1:9" x14ac:dyDescent="0.25">
      <c r="A31" s="806" t="s">
        <v>577</v>
      </c>
      <c r="B31" s="806"/>
      <c r="C31" s="806"/>
      <c r="G31" s="813" t="s">
        <v>551</v>
      </c>
      <c r="H31" s="813"/>
    </row>
    <row r="32" spans="1:9" x14ac:dyDescent="0.25">
      <c r="A32" s="805" t="s">
        <v>578</v>
      </c>
      <c r="B32" s="805"/>
      <c r="C32" s="805"/>
      <c r="G32" s="812" t="s">
        <v>630</v>
      </c>
      <c r="H32" s="812"/>
    </row>
  </sheetData>
  <mergeCells count="14">
    <mergeCell ref="G26:H26"/>
    <mergeCell ref="G31:H31"/>
    <mergeCell ref="G32:H32"/>
    <mergeCell ref="A23:C23"/>
    <mergeCell ref="A24:C24"/>
    <mergeCell ref="A25:C25"/>
    <mergeCell ref="A26:C26"/>
    <mergeCell ref="A31:C31"/>
    <mergeCell ref="A32:C32"/>
    <mergeCell ref="A1:I1"/>
    <mergeCell ref="A2:I2"/>
    <mergeCell ref="A3:I3"/>
    <mergeCell ref="G23:H23"/>
    <mergeCell ref="G25:H25"/>
  </mergeCells>
  <pageMargins left="1.299212598425197" right="0.31496062992125984" top="0.74803149606299213" bottom="0.35433070866141736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RLA</vt:lpstr>
      <vt:lpstr>realisasi APBD</vt:lpstr>
      <vt:lpstr>pph 21</vt:lpstr>
      <vt:lpstr>PPH22</vt:lpstr>
      <vt:lpstr>PPh23</vt:lpstr>
      <vt:lpstr>PPH Ps 4</vt:lpstr>
      <vt:lpstr>PPN</vt:lpstr>
      <vt:lpstr>jASA GIRO</vt:lpstr>
      <vt:lpstr>RETENSI</vt:lpstr>
      <vt:lpstr>RETENSI 2017</vt:lpstr>
      <vt:lpstr>hibah</vt:lpstr>
      <vt:lpstr>RINGKASAN HIBAH</vt:lpstr>
      <vt:lpstr>NERACA</vt:lpstr>
      <vt:lpstr>REKAP SPJ</vt:lpstr>
      <vt:lpstr>regester sp2d</vt:lpstr>
      <vt:lpstr>Sheet1</vt:lpstr>
      <vt:lpstr>Sheet2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2017-03-22T05:40:14Z</cp:lastPrinted>
  <dcterms:created xsi:type="dcterms:W3CDTF">2017-01-06T01:18:37Z</dcterms:created>
  <dcterms:modified xsi:type="dcterms:W3CDTF">2017-03-22T05:44:21Z</dcterms:modified>
</cp:coreProperties>
</file>